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Schleining emlékverseny 2023\"/>
    </mc:Choice>
  </mc:AlternateContent>
  <bookViews>
    <workbookView xWindow="-120" yWindow="-120" windowWidth="38640" windowHeight="21120" firstSheet="2" activeTab="9"/>
  </bookViews>
  <sheets>
    <sheet name="igazolt férfi" sheetId="1" r:id="rId1"/>
    <sheet name="igazolt női" sheetId="2" r:id="rId2"/>
    <sheet name="amatőr férfi" sheetId="3" r:id="rId3"/>
    <sheet name="amatőr női" sheetId="4" r:id="rId4"/>
    <sheet name="igazolt férfi páros" sheetId="5" r:id="rId5"/>
    <sheet name="igazolt női páros" sheetId="6" r:id="rId6"/>
    <sheet name="amatőr férfi páros" sheetId="7" r:id="rId7"/>
    <sheet name="amatőr női páros" sheetId="8" r:id="rId8"/>
    <sheet name="utánpótlás különdíj" sheetId="9" r:id="rId9"/>
    <sheet name="Díjazottak" sheetId="11" r:id="rId10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5" l="1"/>
  <c r="E15" i="5"/>
  <c r="F15" i="5"/>
  <c r="G15" i="5"/>
  <c r="H15" i="5"/>
  <c r="I15" i="5"/>
  <c r="J15" i="5"/>
  <c r="K15" i="5"/>
  <c r="D54" i="5"/>
  <c r="E54" i="5"/>
  <c r="F54" i="5"/>
  <c r="G54" i="5"/>
  <c r="H54" i="5"/>
  <c r="I54" i="5"/>
  <c r="J54" i="5"/>
  <c r="K54" i="5"/>
  <c r="D56" i="5"/>
  <c r="E56" i="5"/>
  <c r="M56" i="5" s="1"/>
  <c r="F56" i="5"/>
  <c r="N56" i="5" s="1"/>
  <c r="G56" i="5"/>
  <c r="D69" i="5"/>
  <c r="E69" i="5"/>
  <c r="F69" i="5"/>
  <c r="G69" i="5"/>
  <c r="D21" i="7"/>
  <c r="D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E21" i="7"/>
  <c r="E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F21" i="7"/>
  <c r="F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G21" i="7"/>
  <c r="G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H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I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J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K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92" i="7"/>
  <c r="K93" i="7"/>
  <c r="K94" i="7"/>
  <c r="K95" i="7"/>
  <c r="K96" i="7"/>
  <c r="K97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L90" i="7"/>
  <c r="L91" i="7"/>
  <c r="L92" i="7"/>
  <c r="L93" i="7"/>
  <c r="L94" i="7"/>
  <c r="L95" i="7"/>
  <c r="L96" i="7"/>
  <c r="L97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O60" i="7"/>
  <c r="O61" i="7"/>
  <c r="O62" i="7"/>
  <c r="O63" i="7"/>
  <c r="O64" i="7"/>
  <c r="O65" i="7"/>
  <c r="O66" i="7"/>
  <c r="O67" i="7"/>
  <c r="O68" i="7"/>
  <c r="O69" i="7"/>
  <c r="O70" i="7"/>
  <c r="O71" i="7"/>
  <c r="O72" i="7"/>
  <c r="O73" i="7"/>
  <c r="O74" i="7"/>
  <c r="O75" i="7"/>
  <c r="O76" i="7"/>
  <c r="O77" i="7"/>
  <c r="O78" i="7"/>
  <c r="O79" i="7"/>
  <c r="O80" i="7"/>
  <c r="O81" i="7"/>
  <c r="O82" i="7"/>
  <c r="O83" i="7"/>
  <c r="O84" i="7"/>
  <c r="O85" i="7"/>
  <c r="O86" i="7"/>
  <c r="O87" i="7"/>
  <c r="O88" i="7"/>
  <c r="O89" i="7"/>
  <c r="O90" i="7"/>
  <c r="O91" i="7"/>
  <c r="O92" i="7"/>
  <c r="O93" i="7"/>
  <c r="O94" i="7"/>
  <c r="O95" i="7"/>
  <c r="O96" i="7"/>
  <c r="O97" i="7"/>
  <c r="L9" i="7" l="1"/>
  <c r="N21" i="7"/>
  <c r="M9" i="7"/>
  <c r="O9" i="7" s="1"/>
  <c r="N9" i="7"/>
  <c r="L21" i="7"/>
  <c r="M69" i="5"/>
  <c r="M21" i="7"/>
  <c r="N69" i="5"/>
  <c r="L69" i="5"/>
  <c r="L56" i="5"/>
  <c r="O56" i="5" s="1"/>
  <c r="N54" i="5"/>
  <c r="N15" i="5"/>
  <c r="M54" i="5"/>
  <c r="L54" i="5"/>
  <c r="M15" i="5"/>
  <c r="L15" i="5"/>
  <c r="D31" i="7"/>
  <c r="E31" i="7"/>
  <c r="F31" i="7"/>
  <c r="G31" i="7"/>
  <c r="H31" i="7"/>
  <c r="I31" i="7"/>
  <c r="J31" i="7"/>
  <c r="K31" i="7"/>
  <c r="D6" i="7"/>
  <c r="E6" i="7"/>
  <c r="F6" i="7"/>
  <c r="G6" i="7"/>
  <c r="H6" i="7"/>
  <c r="I6" i="7"/>
  <c r="J6" i="7"/>
  <c r="K6" i="7"/>
  <c r="D41" i="7"/>
  <c r="E41" i="7"/>
  <c r="F41" i="7"/>
  <c r="G41" i="7"/>
  <c r="H41" i="7"/>
  <c r="I41" i="7"/>
  <c r="J41" i="7"/>
  <c r="K41" i="7"/>
  <c r="D35" i="7"/>
  <c r="E35" i="7"/>
  <c r="F35" i="7"/>
  <c r="G35" i="7"/>
  <c r="H35" i="7"/>
  <c r="I35" i="7"/>
  <c r="J35" i="7"/>
  <c r="K35" i="7"/>
  <c r="D36" i="7"/>
  <c r="E36" i="7"/>
  <c r="F36" i="7"/>
  <c r="G36" i="7"/>
  <c r="H36" i="7"/>
  <c r="I36" i="7"/>
  <c r="J36" i="7"/>
  <c r="K36" i="7"/>
  <c r="D34" i="7"/>
  <c r="E34" i="7"/>
  <c r="F34" i="7"/>
  <c r="G34" i="7"/>
  <c r="H34" i="7"/>
  <c r="I34" i="7"/>
  <c r="J34" i="7"/>
  <c r="K34" i="7"/>
  <c r="D29" i="7"/>
  <c r="E29" i="7"/>
  <c r="F29" i="7"/>
  <c r="G29" i="7"/>
  <c r="H29" i="7"/>
  <c r="I29" i="7"/>
  <c r="J29" i="7"/>
  <c r="K29" i="7"/>
  <c r="D23" i="7"/>
  <c r="E23" i="7"/>
  <c r="F23" i="7"/>
  <c r="G23" i="7"/>
  <c r="D53" i="7"/>
  <c r="E53" i="7"/>
  <c r="F53" i="7"/>
  <c r="G53" i="7"/>
  <c r="H53" i="7"/>
  <c r="I53" i="7"/>
  <c r="J53" i="7"/>
  <c r="K53" i="7"/>
  <c r="O21" i="7" l="1"/>
  <c r="O69" i="5"/>
  <c r="O54" i="5"/>
  <c r="O15" i="5"/>
  <c r="L53" i="7"/>
  <c r="M35" i="7"/>
  <c r="N53" i="7"/>
  <c r="M53" i="7"/>
  <c r="N23" i="7"/>
  <c r="L23" i="7"/>
  <c r="L29" i="7"/>
  <c r="M23" i="7"/>
  <c r="N29" i="7"/>
  <c r="M29" i="7"/>
  <c r="N34" i="7"/>
  <c r="L36" i="7"/>
  <c r="L34" i="7"/>
  <c r="M36" i="7"/>
  <c r="M34" i="7"/>
  <c r="N36" i="7"/>
  <c r="L41" i="7"/>
  <c r="L35" i="7"/>
  <c r="N35" i="7"/>
  <c r="M41" i="7"/>
  <c r="N41" i="7"/>
  <c r="M6" i="7"/>
  <c r="M31" i="7"/>
  <c r="L31" i="7"/>
  <c r="N6" i="7"/>
  <c r="L6" i="7"/>
  <c r="N31" i="7"/>
  <c r="E7" i="9"/>
  <c r="E16" i="9"/>
  <c r="E5" i="9"/>
  <c r="D5" i="9"/>
  <c r="O53" i="7" l="1"/>
  <c r="O35" i="7"/>
  <c r="O23" i="7"/>
  <c r="O29" i="7"/>
  <c r="O36" i="7"/>
  <c r="O34" i="7"/>
  <c r="O41" i="7"/>
  <c r="O6" i="7"/>
  <c r="O31" i="7"/>
  <c r="D39" i="5"/>
  <c r="D71" i="5"/>
  <c r="D26" i="5"/>
  <c r="L26" i="5" s="1"/>
  <c r="D21" i="5"/>
  <c r="D68" i="5"/>
  <c r="D47" i="5"/>
  <c r="D7" i="5"/>
  <c r="D17" i="5"/>
  <c r="D44" i="5"/>
  <c r="D46" i="5"/>
  <c r="D65" i="5"/>
  <c r="L65" i="5" s="1"/>
  <c r="D24" i="5"/>
  <c r="D43" i="5"/>
  <c r="D13" i="5"/>
  <c r="D18" i="5"/>
  <c r="D11" i="5"/>
  <c r="D41" i="5"/>
  <c r="D19" i="5"/>
  <c r="D20" i="5"/>
  <c r="D33" i="5"/>
  <c r="D59" i="5"/>
  <c r="D74" i="5"/>
  <c r="E39" i="5"/>
  <c r="E71" i="5"/>
  <c r="E26" i="5"/>
  <c r="E21" i="5"/>
  <c r="E68" i="5"/>
  <c r="E47" i="5"/>
  <c r="E7" i="5"/>
  <c r="E17" i="5"/>
  <c r="E44" i="5"/>
  <c r="E46" i="5"/>
  <c r="E65" i="5"/>
  <c r="M65" i="5" s="1"/>
  <c r="E24" i="5"/>
  <c r="E43" i="5"/>
  <c r="E13" i="5"/>
  <c r="E18" i="5"/>
  <c r="E11" i="5"/>
  <c r="E41" i="5"/>
  <c r="E19" i="5"/>
  <c r="E20" i="5"/>
  <c r="E33" i="5"/>
  <c r="E59" i="5"/>
  <c r="E74" i="5"/>
  <c r="F39" i="5"/>
  <c r="F71" i="5"/>
  <c r="F26" i="5"/>
  <c r="F21" i="5"/>
  <c r="F68" i="5"/>
  <c r="F47" i="5"/>
  <c r="F7" i="5"/>
  <c r="F17" i="5"/>
  <c r="F44" i="5"/>
  <c r="F46" i="5"/>
  <c r="F65" i="5"/>
  <c r="N65" i="5" s="1"/>
  <c r="F24" i="5"/>
  <c r="F43" i="5"/>
  <c r="F13" i="5"/>
  <c r="F18" i="5"/>
  <c r="F11" i="5"/>
  <c r="F41" i="5"/>
  <c r="F19" i="5"/>
  <c r="F20" i="5"/>
  <c r="F33" i="5"/>
  <c r="F59" i="5"/>
  <c r="F74" i="5"/>
  <c r="G39" i="5"/>
  <c r="G71" i="5"/>
  <c r="G26" i="5"/>
  <c r="G21" i="5"/>
  <c r="G68" i="5"/>
  <c r="G47" i="5"/>
  <c r="G7" i="5"/>
  <c r="G17" i="5"/>
  <c r="G44" i="5"/>
  <c r="G46" i="5"/>
  <c r="G65" i="5"/>
  <c r="G24" i="5"/>
  <c r="G43" i="5"/>
  <c r="G13" i="5"/>
  <c r="G18" i="5"/>
  <c r="G11" i="5"/>
  <c r="G41" i="5"/>
  <c r="G19" i="5"/>
  <c r="G20" i="5"/>
  <c r="G33" i="5"/>
  <c r="G59" i="5"/>
  <c r="G74" i="5"/>
  <c r="H39" i="5"/>
  <c r="H71" i="5"/>
  <c r="H47" i="5"/>
  <c r="H7" i="5"/>
  <c r="H44" i="5"/>
  <c r="H46" i="5"/>
  <c r="L46" i="5" s="1"/>
  <c r="H24" i="5"/>
  <c r="H43" i="5"/>
  <c r="H13" i="5"/>
  <c r="H18" i="5"/>
  <c r="H11" i="5"/>
  <c r="H41" i="5"/>
  <c r="H19" i="5"/>
  <c r="H20" i="5"/>
  <c r="H33" i="5"/>
  <c r="H59" i="5"/>
  <c r="H74" i="5"/>
  <c r="I39" i="5"/>
  <c r="I71" i="5"/>
  <c r="I47" i="5"/>
  <c r="I7" i="5"/>
  <c r="I44" i="5"/>
  <c r="I46" i="5"/>
  <c r="I24" i="5"/>
  <c r="I43" i="5"/>
  <c r="M43" i="5" s="1"/>
  <c r="I13" i="5"/>
  <c r="I18" i="5"/>
  <c r="I11" i="5"/>
  <c r="I41" i="5"/>
  <c r="I19" i="5"/>
  <c r="I20" i="5"/>
  <c r="I33" i="5"/>
  <c r="I59" i="5"/>
  <c r="I74" i="5"/>
  <c r="J39" i="5"/>
  <c r="J71" i="5"/>
  <c r="J47" i="5"/>
  <c r="J7" i="5"/>
  <c r="J44" i="5"/>
  <c r="J46" i="5"/>
  <c r="J24" i="5"/>
  <c r="J43" i="5"/>
  <c r="J13" i="5"/>
  <c r="J18" i="5"/>
  <c r="J11" i="5"/>
  <c r="J41" i="5"/>
  <c r="J19" i="5"/>
  <c r="J20" i="5"/>
  <c r="J33" i="5"/>
  <c r="J59" i="5"/>
  <c r="J74" i="5"/>
  <c r="K39" i="5"/>
  <c r="K71" i="5"/>
  <c r="K47" i="5"/>
  <c r="K7" i="5"/>
  <c r="K44" i="5"/>
  <c r="K46" i="5"/>
  <c r="K24" i="5"/>
  <c r="K43" i="5"/>
  <c r="K13" i="5"/>
  <c r="K18" i="5"/>
  <c r="K11" i="5"/>
  <c r="K41" i="5"/>
  <c r="K19" i="5"/>
  <c r="K20" i="5"/>
  <c r="K33" i="5"/>
  <c r="K59" i="5"/>
  <c r="K74" i="5"/>
  <c r="L74" i="5"/>
  <c r="M74" i="5"/>
  <c r="N74" i="5"/>
  <c r="O74" i="5"/>
  <c r="N18" i="5" l="1"/>
  <c r="M59" i="5"/>
  <c r="L59" i="5"/>
  <c r="N59" i="5"/>
  <c r="M33" i="5"/>
  <c r="L33" i="5"/>
  <c r="N33" i="5"/>
  <c r="L20" i="5"/>
  <c r="N20" i="5"/>
  <c r="M20" i="5"/>
  <c r="M19" i="5"/>
  <c r="L19" i="5"/>
  <c r="N19" i="5"/>
  <c r="L41" i="5"/>
  <c r="N11" i="5"/>
  <c r="L11" i="5"/>
  <c r="N41" i="5"/>
  <c r="M41" i="5"/>
  <c r="M11" i="5"/>
  <c r="M24" i="5"/>
  <c r="N13" i="5"/>
  <c r="L43" i="5"/>
  <c r="O43" i="5" s="1"/>
  <c r="L18" i="5"/>
  <c r="M18" i="5"/>
  <c r="M13" i="5"/>
  <c r="L13" i="5"/>
  <c r="L24" i="5"/>
  <c r="N43" i="5"/>
  <c r="N24" i="5"/>
  <c r="O65" i="5"/>
  <c r="N46" i="5"/>
  <c r="M46" i="5"/>
  <c r="O46" i="5" s="1"/>
  <c r="N7" i="5"/>
  <c r="N44" i="5"/>
  <c r="L44" i="5"/>
  <c r="M44" i="5"/>
  <c r="L7" i="5"/>
  <c r="L17" i="5"/>
  <c r="M17" i="5"/>
  <c r="N17" i="5"/>
  <c r="M7" i="5"/>
  <c r="M47" i="5"/>
  <c r="L21" i="5"/>
  <c r="L47" i="5"/>
  <c r="N47" i="5"/>
  <c r="M68" i="5"/>
  <c r="L68" i="5"/>
  <c r="M21" i="5"/>
  <c r="N21" i="5"/>
  <c r="N68" i="5"/>
  <c r="M71" i="5"/>
  <c r="M39" i="5"/>
  <c r="M26" i="5"/>
  <c r="O26" i="5" s="1"/>
  <c r="N26" i="5"/>
  <c r="N71" i="5"/>
  <c r="L71" i="5"/>
  <c r="N39" i="5"/>
  <c r="L39" i="5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O33" i="5" l="1"/>
  <c r="O59" i="5"/>
  <c r="O20" i="5"/>
  <c r="O19" i="5"/>
  <c r="O41" i="5"/>
  <c r="O24" i="5"/>
  <c r="O11" i="5"/>
  <c r="O18" i="5"/>
  <c r="O39" i="5"/>
  <c r="O13" i="5"/>
  <c r="O68" i="5"/>
  <c r="O17" i="5"/>
  <c r="O7" i="5"/>
  <c r="O21" i="5"/>
  <c r="O44" i="5"/>
  <c r="O47" i="5"/>
  <c r="O71" i="5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G8" i="9" l="1"/>
  <c r="H8" i="9" s="1"/>
  <c r="G14" i="9"/>
  <c r="H14" i="9" s="1"/>
  <c r="G10" i="9"/>
  <c r="H10" i="9" s="1"/>
  <c r="G20" i="9"/>
  <c r="H20" i="9" s="1"/>
  <c r="G9" i="9"/>
  <c r="H9" i="9" s="1"/>
  <c r="G11" i="9"/>
  <c r="H11" i="9" s="1"/>
  <c r="G18" i="9"/>
  <c r="H18" i="9" s="1"/>
  <c r="G19" i="9"/>
  <c r="H19" i="9" s="1"/>
  <c r="G13" i="9"/>
  <c r="H13" i="9" s="1"/>
  <c r="G12" i="9"/>
  <c r="H12" i="9" s="1"/>
  <c r="G15" i="9"/>
  <c r="H15" i="9" s="1"/>
  <c r="G17" i="9"/>
  <c r="H17" i="9" s="1"/>
  <c r="G5" i="9"/>
  <c r="H5" i="9" s="1"/>
  <c r="G16" i="9"/>
  <c r="H16" i="9" s="1"/>
  <c r="G7" i="9"/>
  <c r="H7" i="9" s="1"/>
  <c r="G6" i="9"/>
  <c r="H6" i="9" s="1"/>
  <c r="G21" i="9"/>
  <c r="H21" i="9" s="1"/>
  <c r="G22" i="9"/>
  <c r="H22" i="9" s="1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F8" i="9"/>
  <c r="F14" i="9"/>
  <c r="F10" i="9"/>
  <c r="F20" i="9"/>
  <c r="F9" i="9"/>
  <c r="F11" i="9"/>
  <c r="F18" i="9"/>
  <c r="F19" i="9"/>
  <c r="F13" i="9"/>
  <c r="F12" i="9"/>
  <c r="F15" i="9"/>
  <c r="F17" i="9"/>
  <c r="F5" i="9"/>
  <c r="F16" i="9"/>
  <c r="F7" i="9"/>
  <c r="F6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E14" i="9"/>
  <c r="E10" i="9"/>
  <c r="E8" i="9"/>
  <c r="D8" i="9"/>
  <c r="D14" i="9"/>
  <c r="D10" i="9"/>
  <c r="D20" i="9"/>
  <c r="E20" i="9" s="1"/>
  <c r="D9" i="9"/>
  <c r="E9" i="9" s="1"/>
  <c r="D11" i="9"/>
  <c r="E11" i="9" s="1"/>
  <c r="D18" i="9"/>
  <c r="E18" i="9" s="1"/>
  <c r="D19" i="9"/>
  <c r="E19" i="9" s="1"/>
  <c r="D13" i="9"/>
  <c r="E13" i="9" s="1"/>
  <c r="D12" i="9"/>
  <c r="E12" i="9" s="1"/>
  <c r="D15" i="9"/>
  <c r="E15" i="9" s="1"/>
  <c r="D17" i="9"/>
  <c r="E17" i="9" s="1"/>
  <c r="D16" i="9"/>
  <c r="D7" i="9"/>
  <c r="D6" i="9"/>
  <c r="E6" i="9" s="1"/>
  <c r="D21" i="9"/>
  <c r="E21" i="9" s="1"/>
  <c r="D22" i="9"/>
  <c r="E22" i="9" s="1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K8" i="8"/>
  <c r="K5" i="8"/>
  <c r="K11" i="8"/>
  <c r="K7" i="8"/>
  <c r="K9" i="8"/>
  <c r="K12" i="8"/>
  <c r="K13" i="8"/>
  <c r="K10" i="8"/>
  <c r="K6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J8" i="8"/>
  <c r="J5" i="8"/>
  <c r="J11" i="8"/>
  <c r="J7" i="8"/>
  <c r="J9" i="8"/>
  <c r="J12" i="8"/>
  <c r="J13" i="8"/>
  <c r="J10" i="8"/>
  <c r="J6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I8" i="8"/>
  <c r="I5" i="8"/>
  <c r="I11" i="8"/>
  <c r="I7" i="8"/>
  <c r="I9" i="8"/>
  <c r="I12" i="8"/>
  <c r="I13" i="8"/>
  <c r="I10" i="8"/>
  <c r="I6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H8" i="8"/>
  <c r="H5" i="8"/>
  <c r="H11" i="8"/>
  <c r="H7" i="8"/>
  <c r="H9" i="8"/>
  <c r="H12" i="8"/>
  <c r="H13" i="8"/>
  <c r="H10" i="8"/>
  <c r="H6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G8" i="8"/>
  <c r="G5" i="8"/>
  <c r="G11" i="8"/>
  <c r="G7" i="8"/>
  <c r="G9" i="8"/>
  <c r="G12" i="8"/>
  <c r="G13" i="8"/>
  <c r="G10" i="8"/>
  <c r="G6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F8" i="8"/>
  <c r="F5" i="8"/>
  <c r="F11" i="8"/>
  <c r="F7" i="8"/>
  <c r="F9" i="8"/>
  <c r="F12" i="8"/>
  <c r="F13" i="8"/>
  <c r="F10" i="8"/>
  <c r="F6" i="8"/>
  <c r="N6" i="8" s="1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E8" i="8"/>
  <c r="E5" i="8"/>
  <c r="E11" i="8"/>
  <c r="E7" i="8"/>
  <c r="E9" i="8"/>
  <c r="E12" i="8"/>
  <c r="E13" i="8"/>
  <c r="M13" i="8" s="1"/>
  <c r="E10" i="8"/>
  <c r="E6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D8" i="8"/>
  <c r="D5" i="8"/>
  <c r="D11" i="8"/>
  <c r="D7" i="8"/>
  <c r="D9" i="8"/>
  <c r="D12" i="8"/>
  <c r="D13" i="8"/>
  <c r="D10" i="8"/>
  <c r="D6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K32" i="7"/>
  <c r="K33" i="7"/>
  <c r="K44" i="7"/>
  <c r="K54" i="7"/>
  <c r="K56" i="7"/>
  <c r="K11" i="7"/>
  <c r="K7" i="7"/>
  <c r="K28" i="7"/>
  <c r="K27" i="7"/>
  <c r="K40" i="7"/>
  <c r="K55" i="7"/>
  <c r="K50" i="7"/>
  <c r="K8" i="7"/>
  <c r="K17" i="7"/>
  <c r="K16" i="7"/>
  <c r="K10" i="7"/>
  <c r="K14" i="7"/>
  <c r="K58" i="7"/>
  <c r="K15" i="7"/>
  <c r="K22" i="7"/>
  <c r="K59" i="7"/>
  <c r="K52" i="7"/>
  <c r="K18" i="7"/>
  <c r="K5" i="7"/>
  <c r="K25" i="7"/>
  <c r="K45" i="7"/>
  <c r="K57" i="7"/>
  <c r="K19" i="7"/>
  <c r="K13" i="7"/>
  <c r="K48" i="7"/>
  <c r="K49" i="7"/>
  <c r="K30" i="7"/>
  <c r="K42" i="7"/>
  <c r="K12" i="7"/>
  <c r="K20" i="7"/>
  <c r="K51" i="7"/>
  <c r="J32" i="7"/>
  <c r="J33" i="7"/>
  <c r="J44" i="7"/>
  <c r="J54" i="7"/>
  <c r="J56" i="7"/>
  <c r="J11" i="7"/>
  <c r="J7" i="7"/>
  <c r="J28" i="7"/>
  <c r="J27" i="7"/>
  <c r="J40" i="7"/>
  <c r="J55" i="7"/>
  <c r="J50" i="7"/>
  <c r="J8" i="7"/>
  <c r="J17" i="7"/>
  <c r="J16" i="7"/>
  <c r="J10" i="7"/>
  <c r="J14" i="7"/>
  <c r="J58" i="7"/>
  <c r="J15" i="7"/>
  <c r="J22" i="7"/>
  <c r="J59" i="7"/>
  <c r="J52" i="7"/>
  <c r="J18" i="7"/>
  <c r="J5" i="7"/>
  <c r="J25" i="7"/>
  <c r="J45" i="7"/>
  <c r="J57" i="7"/>
  <c r="J19" i="7"/>
  <c r="J13" i="7"/>
  <c r="J48" i="7"/>
  <c r="J49" i="7"/>
  <c r="J30" i="7"/>
  <c r="J42" i="7"/>
  <c r="J12" i="7"/>
  <c r="J20" i="7"/>
  <c r="J51" i="7"/>
  <c r="I32" i="7"/>
  <c r="I33" i="7"/>
  <c r="I44" i="7"/>
  <c r="I54" i="7"/>
  <c r="I56" i="7"/>
  <c r="I11" i="7"/>
  <c r="I7" i="7"/>
  <c r="I28" i="7"/>
  <c r="I27" i="7"/>
  <c r="I40" i="7"/>
  <c r="I55" i="7"/>
  <c r="I50" i="7"/>
  <c r="I8" i="7"/>
  <c r="I17" i="7"/>
  <c r="I16" i="7"/>
  <c r="I10" i="7"/>
  <c r="I14" i="7"/>
  <c r="I58" i="7"/>
  <c r="I15" i="7"/>
  <c r="I22" i="7"/>
  <c r="I59" i="7"/>
  <c r="I52" i="7"/>
  <c r="I18" i="7"/>
  <c r="I5" i="7"/>
  <c r="I25" i="7"/>
  <c r="I45" i="7"/>
  <c r="I57" i="7"/>
  <c r="I19" i="7"/>
  <c r="I13" i="7"/>
  <c r="I48" i="7"/>
  <c r="I49" i="7"/>
  <c r="I30" i="7"/>
  <c r="I42" i="7"/>
  <c r="I12" i="7"/>
  <c r="I20" i="7"/>
  <c r="I51" i="7"/>
  <c r="H32" i="7"/>
  <c r="H33" i="7"/>
  <c r="H44" i="7"/>
  <c r="H54" i="7"/>
  <c r="H56" i="7"/>
  <c r="H11" i="7"/>
  <c r="H7" i="7"/>
  <c r="H28" i="7"/>
  <c r="H27" i="7"/>
  <c r="H40" i="7"/>
  <c r="H55" i="7"/>
  <c r="H50" i="7"/>
  <c r="H8" i="7"/>
  <c r="H17" i="7"/>
  <c r="H16" i="7"/>
  <c r="H10" i="7"/>
  <c r="H14" i="7"/>
  <c r="H58" i="7"/>
  <c r="H15" i="7"/>
  <c r="H22" i="7"/>
  <c r="H59" i="7"/>
  <c r="H52" i="7"/>
  <c r="H18" i="7"/>
  <c r="H5" i="7"/>
  <c r="H25" i="7"/>
  <c r="H45" i="7"/>
  <c r="H57" i="7"/>
  <c r="H19" i="7"/>
  <c r="H13" i="7"/>
  <c r="H48" i="7"/>
  <c r="H49" i="7"/>
  <c r="H30" i="7"/>
  <c r="H42" i="7"/>
  <c r="H12" i="7"/>
  <c r="H20" i="7"/>
  <c r="H51" i="7"/>
  <c r="G39" i="7"/>
  <c r="G32" i="7"/>
  <c r="G33" i="7"/>
  <c r="G44" i="7"/>
  <c r="G54" i="7"/>
  <c r="G56" i="7"/>
  <c r="G11" i="7"/>
  <c r="G7" i="7"/>
  <c r="G28" i="7"/>
  <c r="G24" i="7"/>
  <c r="G27" i="7"/>
  <c r="G40" i="7"/>
  <c r="G47" i="7"/>
  <c r="G55" i="7"/>
  <c r="G50" i="7"/>
  <c r="G8" i="7"/>
  <c r="G17" i="7"/>
  <c r="G16" i="7"/>
  <c r="G10" i="7"/>
  <c r="G14" i="7"/>
  <c r="G58" i="7"/>
  <c r="G38" i="7"/>
  <c r="G15" i="7"/>
  <c r="G22" i="7"/>
  <c r="G59" i="7"/>
  <c r="G52" i="7"/>
  <c r="G18" i="7"/>
  <c r="G5" i="7"/>
  <c r="G26" i="7"/>
  <c r="G25" i="7"/>
  <c r="G45" i="7"/>
  <c r="G57" i="7"/>
  <c r="G19" i="7"/>
  <c r="G13" i="7"/>
  <c r="G48" i="7"/>
  <c r="G37" i="7"/>
  <c r="G46" i="7"/>
  <c r="G49" i="7"/>
  <c r="G30" i="7"/>
  <c r="G42" i="7"/>
  <c r="G12" i="7"/>
  <c r="G43" i="7"/>
  <c r="G20" i="7"/>
  <c r="G51" i="7"/>
  <c r="F39" i="7"/>
  <c r="N39" i="7" s="1"/>
  <c r="F32" i="7"/>
  <c r="F33" i="7"/>
  <c r="F44" i="7"/>
  <c r="F54" i="7"/>
  <c r="F56" i="7"/>
  <c r="F11" i="7"/>
  <c r="F7" i="7"/>
  <c r="F28" i="7"/>
  <c r="F24" i="7"/>
  <c r="F27" i="7"/>
  <c r="F40" i="7"/>
  <c r="F47" i="7"/>
  <c r="F55" i="7"/>
  <c r="F50" i="7"/>
  <c r="F8" i="7"/>
  <c r="F17" i="7"/>
  <c r="F16" i="7"/>
  <c r="F10" i="7"/>
  <c r="F14" i="7"/>
  <c r="F58" i="7"/>
  <c r="F38" i="7"/>
  <c r="N38" i="7" s="1"/>
  <c r="F15" i="7"/>
  <c r="F22" i="7"/>
  <c r="F59" i="7"/>
  <c r="F52" i="7"/>
  <c r="F18" i="7"/>
  <c r="F5" i="7"/>
  <c r="F26" i="7"/>
  <c r="F25" i="7"/>
  <c r="F45" i="7"/>
  <c r="F57" i="7"/>
  <c r="F19" i="7"/>
  <c r="F13" i="7"/>
  <c r="F48" i="7"/>
  <c r="F37" i="7"/>
  <c r="F46" i="7"/>
  <c r="F49" i="7"/>
  <c r="F30" i="7"/>
  <c r="F42" i="7"/>
  <c r="F12" i="7"/>
  <c r="F43" i="7"/>
  <c r="N43" i="7" s="1"/>
  <c r="F20" i="7"/>
  <c r="F51" i="7"/>
  <c r="E39" i="7"/>
  <c r="M39" i="7" s="1"/>
  <c r="E32" i="7"/>
  <c r="E33" i="7"/>
  <c r="E44" i="7"/>
  <c r="E54" i="7"/>
  <c r="E56" i="7"/>
  <c r="E11" i="7"/>
  <c r="E7" i="7"/>
  <c r="E28" i="7"/>
  <c r="E24" i="7"/>
  <c r="E27" i="7"/>
  <c r="E40" i="7"/>
  <c r="E47" i="7"/>
  <c r="M47" i="7" s="1"/>
  <c r="E55" i="7"/>
  <c r="E50" i="7"/>
  <c r="E8" i="7"/>
  <c r="E17" i="7"/>
  <c r="E16" i="7"/>
  <c r="E10" i="7"/>
  <c r="E14" i="7"/>
  <c r="E58" i="7"/>
  <c r="E38" i="7"/>
  <c r="M38" i="7" s="1"/>
  <c r="E15" i="7"/>
  <c r="E22" i="7"/>
  <c r="E59" i="7"/>
  <c r="E52" i="7"/>
  <c r="E18" i="7"/>
  <c r="E5" i="7"/>
  <c r="E26" i="7"/>
  <c r="E25" i="7"/>
  <c r="E45" i="7"/>
  <c r="E57" i="7"/>
  <c r="E19" i="7"/>
  <c r="E13" i="7"/>
  <c r="E48" i="7"/>
  <c r="E37" i="7"/>
  <c r="M37" i="7" s="1"/>
  <c r="E46" i="7"/>
  <c r="E49" i="7"/>
  <c r="E30" i="7"/>
  <c r="E42" i="7"/>
  <c r="E12" i="7"/>
  <c r="E43" i="7"/>
  <c r="M43" i="7" s="1"/>
  <c r="E20" i="7"/>
  <c r="E51" i="7"/>
  <c r="D39" i="7"/>
  <c r="L39" i="7" s="1"/>
  <c r="D32" i="7"/>
  <c r="D33" i="7"/>
  <c r="D44" i="7"/>
  <c r="D54" i="7"/>
  <c r="D56" i="7"/>
  <c r="D11" i="7"/>
  <c r="D7" i="7"/>
  <c r="D28" i="7"/>
  <c r="D24" i="7"/>
  <c r="D27" i="7"/>
  <c r="D40" i="7"/>
  <c r="D47" i="7"/>
  <c r="D55" i="7"/>
  <c r="D50" i="7"/>
  <c r="D8" i="7"/>
  <c r="D17" i="7"/>
  <c r="D16" i="7"/>
  <c r="D10" i="7"/>
  <c r="D14" i="7"/>
  <c r="D58" i="7"/>
  <c r="D38" i="7"/>
  <c r="D15" i="7"/>
  <c r="D22" i="7"/>
  <c r="D59" i="7"/>
  <c r="D52" i="7"/>
  <c r="D18" i="7"/>
  <c r="D5" i="7"/>
  <c r="D26" i="7"/>
  <c r="D25" i="7"/>
  <c r="D45" i="7"/>
  <c r="D57" i="7"/>
  <c r="D19" i="7"/>
  <c r="D13" i="7"/>
  <c r="D48" i="7"/>
  <c r="D37" i="7"/>
  <c r="L37" i="7" s="1"/>
  <c r="D46" i="7"/>
  <c r="L46" i="7" s="1"/>
  <c r="D49" i="7"/>
  <c r="D30" i="7"/>
  <c r="D42" i="7"/>
  <c r="D12" i="7"/>
  <c r="D43" i="7"/>
  <c r="D20" i="7"/>
  <c r="D51" i="7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K16" i="6"/>
  <c r="K15" i="6"/>
  <c r="K17" i="6"/>
  <c r="K6" i="6"/>
  <c r="K12" i="6"/>
  <c r="K9" i="6"/>
  <c r="K7" i="6"/>
  <c r="K18" i="6"/>
  <c r="K10" i="6"/>
  <c r="K8" i="6"/>
  <c r="K13" i="6"/>
  <c r="K5" i="6"/>
  <c r="K14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J16" i="6"/>
  <c r="J15" i="6"/>
  <c r="J17" i="6"/>
  <c r="J6" i="6"/>
  <c r="J12" i="6"/>
  <c r="J9" i="6"/>
  <c r="J7" i="6"/>
  <c r="J18" i="6"/>
  <c r="J10" i="6"/>
  <c r="J8" i="6"/>
  <c r="J13" i="6"/>
  <c r="J5" i="6"/>
  <c r="J14" i="6"/>
  <c r="N14" i="6" s="1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I16" i="6"/>
  <c r="I15" i="6"/>
  <c r="I17" i="6"/>
  <c r="I6" i="6"/>
  <c r="I12" i="6"/>
  <c r="I9" i="6"/>
  <c r="I7" i="6"/>
  <c r="I18" i="6"/>
  <c r="I10" i="6"/>
  <c r="I8" i="6"/>
  <c r="I13" i="6"/>
  <c r="I5" i="6"/>
  <c r="I14" i="6"/>
  <c r="M14" i="6" s="1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H16" i="6"/>
  <c r="H15" i="6"/>
  <c r="H17" i="6"/>
  <c r="H6" i="6"/>
  <c r="H12" i="6"/>
  <c r="H9" i="6"/>
  <c r="H7" i="6"/>
  <c r="H18" i="6"/>
  <c r="H10" i="6"/>
  <c r="H8" i="6"/>
  <c r="H13" i="6"/>
  <c r="H5" i="6"/>
  <c r="H14" i="6"/>
  <c r="L14" i="6" s="1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G16" i="6"/>
  <c r="G15" i="6"/>
  <c r="G17" i="6"/>
  <c r="G6" i="6"/>
  <c r="G12" i="6"/>
  <c r="G9" i="6"/>
  <c r="G7" i="6"/>
  <c r="G18" i="6"/>
  <c r="G10" i="6"/>
  <c r="G8" i="6"/>
  <c r="G13" i="6"/>
  <c r="G5" i="6"/>
  <c r="G11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F16" i="6"/>
  <c r="F15" i="6"/>
  <c r="F17" i="6"/>
  <c r="F6" i="6"/>
  <c r="F12" i="6"/>
  <c r="F9" i="6"/>
  <c r="F7" i="6"/>
  <c r="F18" i="6"/>
  <c r="F10" i="6"/>
  <c r="F8" i="6"/>
  <c r="F13" i="6"/>
  <c r="F5" i="6"/>
  <c r="F11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E16" i="6"/>
  <c r="E15" i="6"/>
  <c r="E17" i="6"/>
  <c r="E6" i="6"/>
  <c r="E12" i="6"/>
  <c r="E9" i="6"/>
  <c r="E7" i="6"/>
  <c r="E18" i="6"/>
  <c r="E10" i="6"/>
  <c r="E8" i="6"/>
  <c r="E13" i="6"/>
  <c r="E5" i="6"/>
  <c r="E11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D16" i="6"/>
  <c r="D15" i="6"/>
  <c r="D17" i="6"/>
  <c r="D6" i="6"/>
  <c r="D12" i="6"/>
  <c r="D9" i="6"/>
  <c r="D7" i="6"/>
  <c r="D18" i="6"/>
  <c r="D10" i="6"/>
  <c r="D8" i="6"/>
  <c r="D13" i="6"/>
  <c r="D5" i="6"/>
  <c r="D11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K40" i="5"/>
  <c r="K23" i="5"/>
  <c r="K50" i="5"/>
  <c r="K37" i="5"/>
  <c r="K52" i="5"/>
  <c r="K55" i="5"/>
  <c r="K32" i="5"/>
  <c r="K62" i="5"/>
  <c r="K38" i="5"/>
  <c r="K70" i="5"/>
  <c r="K57" i="5"/>
  <c r="K10" i="5"/>
  <c r="K12" i="5"/>
  <c r="K6" i="5"/>
  <c r="K5" i="5"/>
  <c r="K9" i="5"/>
  <c r="K35" i="5"/>
  <c r="K34" i="5"/>
  <c r="K25" i="5"/>
  <c r="K30" i="5"/>
  <c r="K60" i="5"/>
  <c r="K22" i="5"/>
  <c r="K63" i="5"/>
  <c r="K45" i="5"/>
  <c r="K16" i="5"/>
  <c r="K49" i="5"/>
  <c r="K31" i="5"/>
  <c r="K66" i="5"/>
  <c r="K51" i="5"/>
  <c r="K48" i="5"/>
  <c r="K42" i="5"/>
  <c r="K14" i="5"/>
  <c r="K28" i="5"/>
  <c r="K64" i="5"/>
  <c r="K58" i="5"/>
  <c r="K73" i="5"/>
  <c r="J40" i="5"/>
  <c r="J23" i="5"/>
  <c r="J50" i="5"/>
  <c r="J37" i="5"/>
  <c r="J52" i="5"/>
  <c r="J55" i="5"/>
  <c r="J32" i="5"/>
  <c r="J62" i="5"/>
  <c r="J38" i="5"/>
  <c r="J70" i="5"/>
  <c r="J57" i="5"/>
  <c r="J10" i="5"/>
  <c r="J12" i="5"/>
  <c r="J6" i="5"/>
  <c r="N6" i="5" s="1"/>
  <c r="J5" i="5"/>
  <c r="J9" i="5"/>
  <c r="J35" i="5"/>
  <c r="J34" i="5"/>
  <c r="J25" i="5"/>
  <c r="J30" i="5"/>
  <c r="J60" i="5"/>
  <c r="N60" i="5" s="1"/>
  <c r="J22" i="5"/>
  <c r="J63" i="5"/>
  <c r="J45" i="5"/>
  <c r="J16" i="5"/>
  <c r="J49" i="5"/>
  <c r="J31" i="5"/>
  <c r="J66" i="5"/>
  <c r="J51" i="5"/>
  <c r="J48" i="5"/>
  <c r="J42" i="5"/>
  <c r="J14" i="5"/>
  <c r="J28" i="5"/>
  <c r="J64" i="5"/>
  <c r="J58" i="5"/>
  <c r="J73" i="5"/>
  <c r="I40" i="5"/>
  <c r="I23" i="5"/>
  <c r="I50" i="5"/>
  <c r="I37" i="5"/>
  <c r="I52" i="5"/>
  <c r="I55" i="5"/>
  <c r="I32" i="5"/>
  <c r="I62" i="5"/>
  <c r="I38" i="5"/>
  <c r="I70" i="5"/>
  <c r="I57" i="5"/>
  <c r="I10" i="5"/>
  <c r="I12" i="5"/>
  <c r="I6" i="5"/>
  <c r="M6" i="5" s="1"/>
  <c r="I5" i="5"/>
  <c r="I9" i="5"/>
  <c r="I35" i="5"/>
  <c r="I34" i="5"/>
  <c r="I25" i="5"/>
  <c r="I30" i="5"/>
  <c r="I60" i="5"/>
  <c r="M60" i="5" s="1"/>
  <c r="I22" i="5"/>
  <c r="I63" i="5"/>
  <c r="I45" i="5"/>
  <c r="I16" i="5"/>
  <c r="I49" i="5"/>
  <c r="I31" i="5"/>
  <c r="I66" i="5"/>
  <c r="I51" i="5"/>
  <c r="I48" i="5"/>
  <c r="I42" i="5"/>
  <c r="I14" i="5"/>
  <c r="I28" i="5"/>
  <c r="I64" i="5"/>
  <c r="I58" i="5"/>
  <c r="I73" i="5"/>
  <c r="H40" i="5"/>
  <c r="H23" i="5"/>
  <c r="H50" i="5"/>
  <c r="H37" i="5"/>
  <c r="H52" i="5"/>
  <c r="H55" i="5"/>
  <c r="H32" i="5"/>
  <c r="H62" i="5"/>
  <c r="H38" i="5"/>
  <c r="H70" i="5"/>
  <c r="H57" i="5"/>
  <c r="H10" i="5"/>
  <c r="H12" i="5"/>
  <c r="H6" i="5"/>
  <c r="L6" i="5" s="1"/>
  <c r="H5" i="5"/>
  <c r="H9" i="5"/>
  <c r="H35" i="5"/>
  <c r="H34" i="5"/>
  <c r="H25" i="5"/>
  <c r="H30" i="5"/>
  <c r="H60" i="5"/>
  <c r="L60" i="5" s="1"/>
  <c r="H22" i="5"/>
  <c r="H63" i="5"/>
  <c r="H45" i="5"/>
  <c r="H16" i="5"/>
  <c r="H49" i="5"/>
  <c r="H31" i="5"/>
  <c r="H66" i="5"/>
  <c r="H51" i="5"/>
  <c r="H48" i="5"/>
  <c r="H42" i="5"/>
  <c r="H14" i="5"/>
  <c r="H28" i="5"/>
  <c r="H64" i="5"/>
  <c r="H58" i="5"/>
  <c r="H73" i="5"/>
  <c r="G40" i="5"/>
  <c r="G67" i="5"/>
  <c r="G8" i="5"/>
  <c r="G23" i="5"/>
  <c r="G53" i="5"/>
  <c r="G50" i="5"/>
  <c r="G37" i="5"/>
  <c r="G52" i="5"/>
  <c r="G55" i="5"/>
  <c r="G32" i="5"/>
  <c r="G62" i="5"/>
  <c r="G38" i="5"/>
  <c r="G70" i="5"/>
  <c r="G57" i="5"/>
  <c r="G10" i="5"/>
  <c r="G12" i="5"/>
  <c r="G5" i="5"/>
  <c r="G29" i="5"/>
  <c r="G9" i="5"/>
  <c r="G35" i="5"/>
  <c r="G34" i="5"/>
  <c r="G25" i="5"/>
  <c r="G30" i="5"/>
  <c r="G22" i="5"/>
  <c r="G63" i="5"/>
  <c r="G72" i="5"/>
  <c r="G61" i="5"/>
  <c r="G45" i="5"/>
  <c r="G16" i="5"/>
  <c r="G49" i="5"/>
  <c r="G31" i="5"/>
  <c r="G66" i="5"/>
  <c r="G51" i="5"/>
  <c r="G48" i="5"/>
  <c r="G42" i="5"/>
  <c r="G27" i="5"/>
  <c r="G14" i="5"/>
  <c r="G28" i="5"/>
  <c r="G64" i="5"/>
  <c r="G58" i="5"/>
  <c r="G73" i="5"/>
  <c r="G36" i="5"/>
  <c r="F40" i="5"/>
  <c r="F67" i="5"/>
  <c r="F8" i="5"/>
  <c r="F23" i="5"/>
  <c r="F53" i="5"/>
  <c r="N53" i="5" s="1"/>
  <c r="F50" i="5"/>
  <c r="F37" i="5"/>
  <c r="F52" i="5"/>
  <c r="F55" i="5"/>
  <c r="F32" i="5"/>
  <c r="F62" i="5"/>
  <c r="F38" i="5"/>
  <c r="F70" i="5"/>
  <c r="F57" i="5"/>
  <c r="F10" i="5"/>
  <c r="F12" i="5"/>
  <c r="F5" i="5"/>
  <c r="F29" i="5"/>
  <c r="F9" i="5"/>
  <c r="F35" i="5"/>
  <c r="F34" i="5"/>
  <c r="F25" i="5"/>
  <c r="F30" i="5"/>
  <c r="F22" i="5"/>
  <c r="F63" i="5"/>
  <c r="F72" i="5"/>
  <c r="N72" i="5" s="1"/>
  <c r="F61" i="5"/>
  <c r="F45" i="5"/>
  <c r="F16" i="5"/>
  <c r="F49" i="5"/>
  <c r="F31" i="5"/>
  <c r="F66" i="5"/>
  <c r="F51" i="5"/>
  <c r="F48" i="5"/>
  <c r="F42" i="5"/>
  <c r="F27" i="5"/>
  <c r="N27" i="5" s="1"/>
  <c r="F14" i="5"/>
  <c r="F28" i="5"/>
  <c r="F64" i="5"/>
  <c r="F58" i="5"/>
  <c r="F73" i="5"/>
  <c r="F36" i="5"/>
  <c r="E40" i="5"/>
  <c r="E67" i="5"/>
  <c r="E8" i="5"/>
  <c r="M8" i="5" s="1"/>
  <c r="E23" i="5"/>
  <c r="E53" i="5"/>
  <c r="M53" i="5" s="1"/>
  <c r="E50" i="5"/>
  <c r="E37" i="5"/>
  <c r="E52" i="5"/>
  <c r="E55" i="5"/>
  <c r="E32" i="5"/>
  <c r="E62" i="5"/>
  <c r="E38" i="5"/>
  <c r="E70" i="5"/>
  <c r="E57" i="5"/>
  <c r="E10" i="5"/>
  <c r="E12" i="5"/>
  <c r="E5" i="5"/>
  <c r="E29" i="5"/>
  <c r="E9" i="5"/>
  <c r="E35" i="5"/>
  <c r="E34" i="5"/>
  <c r="E25" i="5"/>
  <c r="E30" i="5"/>
  <c r="E22" i="5"/>
  <c r="E63" i="5"/>
  <c r="E72" i="5"/>
  <c r="M72" i="5" s="1"/>
  <c r="E61" i="5"/>
  <c r="E45" i="5"/>
  <c r="E16" i="5"/>
  <c r="E49" i="5"/>
  <c r="E31" i="5"/>
  <c r="E66" i="5"/>
  <c r="E51" i="5"/>
  <c r="E48" i="5"/>
  <c r="E42" i="5"/>
  <c r="E27" i="5"/>
  <c r="E14" i="5"/>
  <c r="E28" i="5"/>
  <c r="E64" i="5"/>
  <c r="E58" i="5"/>
  <c r="E73" i="5"/>
  <c r="E36" i="5"/>
  <c r="M36" i="5" s="1"/>
  <c r="D40" i="5"/>
  <c r="D67" i="5"/>
  <c r="D8" i="5"/>
  <c r="D23" i="5"/>
  <c r="D53" i="5"/>
  <c r="L53" i="5" s="1"/>
  <c r="D50" i="5"/>
  <c r="D37" i="5"/>
  <c r="D52" i="5"/>
  <c r="D55" i="5"/>
  <c r="D32" i="5"/>
  <c r="D62" i="5"/>
  <c r="D38" i="5"/>
  <c r="D70" i="5"/>
  <c r="D57" i="5"/>
  <c r="D10" i="5"/>
  <c r="D12" i="5"/>
  <c r="D5" i="5"/>
  <c r="D29" i="5"/>
  <c r="D9" i="5"/>
  <c r="D35" i="5"/>
  <c r="D34" i="5"/>
  <c r="D25" i="5"/>
  <c r="D30" i="5"/>
  <c r="D22" i="5"/>
  <c r="D63" i="5"/>
  <c r="D72" i="5"/>
  <c r="L72" i="5" s="1"/>
  <c r="D61" i="5"/>
  <c r="D45" i="5"/>
  <c r="D16" i="5"/>
  <c r="D49" i="5"/>
  <c r="D31" i="5"/>
  <c r="D66" i="5"/>
  <c r="D51" i="5"/>
  <c r="D48" i="5"/>
  <c r="D42" i="5"/>
  <c r="D27" i="5"/>
  <c r="L27" i="5" s="1"/>
  <c r="D14" i="5"/>
  <c r="D28" i="5"/>
  <c r="D64" i="5"/>
  <c r="D58" i="5"/>
  <c r="D73" i="5"/>
  <c r="D36" i="5"/>
  <c r="L36" i="5" s="1"/>
  <c r="O36" i="5" s="1"/>
  <c r="L10" i="8" l="1"/>
  <c r="N11" i="6"/>
  <c r="M6" i="8"/>
  <c r="L6" i="8"/>
  <c r="M51" i="7"/>
  <c r="N51" i="7"/>
  <c r="L51" i="7"/>
  <c r="M10" i="8"/>
  <c r="N10" i="8"/>
  <c r="N13" i="8"/>
  <c r="N49" i="7"/>
  <c r="N12" i="8"/>
  <c r="L13" i="8"/>
  <c r="O13" i="8" s="1"/>
  <c r="N12" i="7"/>
  <c r="L11" i="6"/>
  <c r="M11" i="6"/>
  <c r="N20" i="7"/>
  <c r="N30" i="7"/>
  <c r="M20" i="7"/>
  <c r="L20" i="7"/>
  <c r="M30" i="7"/>
  <c r="L12" i="7"/>
  <c r="L43" i="7"/>
  <c r="O43" i="7" s="1"/>
  <c r="M12" i="7"/>
  <c r="O14" i="6"/>
  <c r="N5" i="6"/>
  <c r="M42" i="7"/>
  <c r="L42" i="7"/>
  <c r="N42" i="7"/>
  <c r="L30" i="7"/>
  <c r="L49" i="7"/>
  <c r="M49" i="7"/>
  <c r="N46" i="7"/>
  <c r="M46" i="7"/>
  <c r="O46" i="7" s="1"/>
  <c r="L12" i="8"/>
  <c r="M12" i="8"/>
  <c r="O37" i="7"/>
  <c r="N37" i="7"/>
  <c r="M7" i="8"/>
  <c r="L7" i="8"/>
  <c r="L9" i="8"/>
  <c r="L48" i="7"/>
  <c r="M9" i="8"/>
  <c r="L5" i="6"/>
  <c r="M5" i="6"/>
  <c r="N9" i="8"/>
  <c r="M48" i="7"/>
  <c r="N13" i="6"/>
  <c r="N48" i="7"/>
  <c r="N57" i="7"/>
  <c r="N59" i="7"/>
  <c r="L57" i="7"/>
  <c r="M11" i="8"/>
  <c r="N7" i="8"/>
  <c r="L64" i="5"/>
  <c r="L14" i="5"/>
  <c r="M58" i="5"/>
  <c r="L73" i="5"/>
  <c r="M73" i="5"/>
  <c r="M13" i="6"/>
  <c r="L13" i="6"/>
  <c r="N36" i="5"/>
  <c r="N73" i="5"/>
  <c r="L58" i="5"/>
  <c r="N58" i="5"/>
  <c r="N25" i="7"/>
  <c r="M19" i="7"/>
  <c r="N15" i="7"/>
  <c r="M13" i="7"/>
  <c r="L13" i="7"/>
  <c r="N19" i="7"/>
  <c r="N13" i="7"/>
  <c r="M45" i="7"/>
  <c r="L19" i="7"/>
  <c r="M57" i="7"/>
  <c r="N45" i="7"/>
  <c r="L45" i="7"/>
  <c r="N5" i="7"/>
  <c r="N22" i="7"/>
  <c r="L5" i="7"/>
  <c r="N52" i="7"/>
  <c r="N11" i="8"/>
  <c r="M52" i="7"/>
  <c r="M25" i="7"/>
  <c r="M26" i="7"/>
  <c r="N18" i="7"/>
  <c r="L25" i="7"/>
  <c r="N26" i="7"/>
  <c r="L26" i="7"/>
  <c r="L18" i="7"/>
  <c r="M5" i="7"/>
  <c r="M18" i="7"/>
  <c r="L59" i="7"/>
  <c r="L52" i="7"/>
  <c r="L48" i="5"/>
  <c r="N64" i="5"/>
  <c r="L22" i="7"/>
  <c r="M22" i="7"/>
  <c r="M64" i="5"/>
  <c r="M59" i="7"/>
  <c r="N28" i="5"/>
  <c r="L49" i="5"/>
  <c r="L28" i="5"/>
  <c r="M28" i="5"/>
  <c r="M14" i="5"/>
  <c r="N14" i="5"/>
  <c r="L31" i="5"/>
  <c r="L16" i="5"/>
  <c r="M8" i="6"/>
  <c r="L8" i="6"/>
  <c r="M27" i="5"/>
  <c r="O27" i="5" s="1"/>
  <c r="N8" i="6"/>
  <c r="M10" i="6"/>
  <c r="N18" i="6"/>
  <c r="N10" i="6"/>
  <c r="L10" i="6"/>
  <c r="M42" i="5"/>
  <c r="M66" i="5"/>
  <c r="N66" i="5"/>
  <c r="N42" i="5"/>
  <c r="N48" i="5"/>
  <c r="M18" i="6"/>
  <c r="L18" i="6"/>
  <c r="L42" i="5"/>
  <c r="M48" i="5"/>
  <c r="L51" i="5"/>
  <c r="M51" i="5"/>
  <c r="N51" i="5"/>
  <c r="L66" i="5"/>
  <c r="N49" i="5"/>
  <c r="M31" i="5"/>
  <c r="M49" i="5"/>
  <c r="M15" i="7"/>
  <c r="N11" i="7"/>
  <c r="L14" i="7"/>
  <c r="L15" i="7"/>
  <c r="L38" i="7"/>
  <c r="O38" i="7" s="1"/>
  <c r="N31" i="5"/>
  <c r="M16" i="5"/>
  <c r="N16" i="5"/>
  <c r="N45" i="5"/>
  <c r="M45" i="5"/>
  <c r="L45" i="5"/>
  <c r="L63" i="5"/>
  <c r="M14" i="7"/>
  <c r="M63" i="5"/>
  <c r="M7" i="6"/>
  <c r="N58" i="7"/>
  <c r="M58" i="7"/>
  <c r="L58" i="7"/>
  <c r="N14" i="7"/>
  <c r="L11" i="8"/>
  <c r="L61" i="5"/>
  <c r="M61" i="5"/>
  <c r="N61" i="5"/>
  <c r="N5" i="8"/>
  <c r="M30" i="5"/>
  <c r="L16" i="7"/>
  <c r="M17" i="7"/>
  <c r="L10" i="7"/>
  <c r="M10" i="7"/>
  <c r="N10" i="7"/>
  <c r="M5" i="8"/>
  <c r="L5" i="8"/>
  <c r="N63" i="5"/>
  <c r="N16" i="7"/>
  <c r="N7" i="6"/>
  <c r="L7" i="6"/>
  <c r="O72" i="5"/>
  <c r="M16" i="7"/>
  <c r="N17" i="7"/>
  <c r="L17" i="7"/>
  <c r="M8" i="7"/>
  <c r="L8" i="7"/>
  <c r="N8" i="7"/>
  <c r="L55" i="7"/>
  <c r="O60" i="5"/>
  <c r="L30" i="5"/>
  <c r="N22" i="5"/>
  <c r="L22" i="5"/>
  <c r="M22" i="5"/>
  <c r="M9" i="6"/>
  <c r="N30" i="5"/>
  <c r="M25" i="5"/>
  <c r="L25" i="5"/>
  <c r="N25" i="5"/>
  <c r="L38" i="5"/>
  <c r="M50" i="7"/>
  <c r="M55" i="7"/>
  <c r="N50" i="7"/>
  <c r="L50" i="7"/>
  <c r="N55" i="7"/>
  <c r="M40" i="7"/>
  <c r="L47" i="7"/>
  <c r="O47" i="7" s="1"/>
  <c r="L34" i="5"/>
  <c r="N34" i="5"/>
  <c r="M34" i="5"/>
  <c r="L5" i="5"/>
  <c r="O6" i="5"/>
  <c r="M17" i="6"/>
  <c r="N9" i="6"/>
  <c r="L9" i="6"/>
  <c r="M29" i="5"/>
  <c r="L35" i="5"/>
  <c r="L10" i="5"/>
  <c r="L9" i="5"/>
  <c r="N47" i="7"/>
  <c r="M35" i="5"/>
  <c r="N35" i="5"/>
  <c r="M12" i="6"/>
  <c r="L12" i="6"/>
  <c r="M9" i="5"/>
  <c r="N9" i="5"/>
  <c r="M5" i="5"/>
  <c r="N5" i="5"/>
  <c r="N29" i="5"/>
  <c r="L29" i="5"/>
  <c r="M12" i="5"/>
  <c r="N10" i="5"/>
  <c r="N12" i="6"/>
  <c r="M15" i="6"/>
  <c r="L15" i="6"/>
  <c r="M6" i="6"/>
  <c r="N17" i="6"/>
  <c r="L12" i="5"/>
  <c r="N12" i="5"/>
  <c r="M10" i="5"/>
  <c r="M57" i="5"/>
  <c r="N57" i="5"/>
  <c r="L57" i="5"/>
  <c r="M38" i="5"/>
  <c r="N6" i="6"/>
  <c r="L6" i="6"/>
  <c r="L17" i="6"/>
  <c r="N15" i="6"/>
  <c r="L70" i="5"/>
  <c r="N70" i="5"/>
  <c r="M70" i="5"/>
  <c r="N38" i="5"/>
  <c r="M62" i="5"/>
  <c r="N40" i="7"/>
  <c r="L40" i="7"/>
  <c r="N62" i="5"/>
  <c r="L62" i="5"/>
  <c r="N32" i="7"/>
  <c r="N27" i="7"/>
  <c r="N44" i="7"/>
  <c r="L32" i="5"/>
  <c r="N56" i="7"/>
  <c r="N54" i="7"/>
  <c r="N55" i="5"/>
  <c r="M32" i="5"/>
  <c r="N32" i="5"/>
  <c r="L55" i="5"/>
  <c r="M55" i="5"/>
  <c r="M37" i="5"/>
  <c r="M28" i="7"/>
  <c r="N28" i="7"/>
  <c r="N33" i="7"/>
  <c r="N7" i="7"/>
  <c r="O39" i="7"/>
  <c r="M7" i="7"/>
  <c r="L28" i="7"/>
  <c r="M27" i="7"/>
  <c r="M52" i="5"/>
  <c r="L27" i="7"/>
  <c r="L24" i="7"/>
  <c r="N24" i="7"/>
  <c r="M24" i="7"/>
  <c r="L7" i="7"/>
  <c r="M8" i="8"/>
  <c r="N52" i="5"/>
  <c r="L52" i="5"/>
  <c r="N37" i="5"/>
  <c r="L37" i="5"/>
  <c r="L50" i="5"/>
  <c r="O53" i="5"/>
  <c r="N16" i="6"/>
  <c r="M50" i="5"/>
  <c r="N50" i="5"/>
  <c r="L8" i="8"/>
  <c r="L11" i="7"/>
  <c r="L16" i="6"/>
  <c r="M16" i="6"/>
  <c r="M11" i="7"/>
  <c r="N8" i="8"/>
  <c r="M33" i="7"/>
  <c r="L56" i="7"/>
  <c r="L44" i="7"/>
  <c r="M54" i="7"/>
  <c r="M56" i="7"/>
  <c r="L54" i="7"/>
  <c r="M44" i="7"/>
  <c r="L33" i="7"/>
  <c r="M32" i="7"/>
  <c r="N23" i="5"/>
  <c r="M23" i="5"/>
  <c r="L23" i="5"/>
  <c r="N8" i="5"/>
  <c r="L8" i="5"/>
  <c r="O8" i="5" s="1"/>
  <c r="N67" i="5"/>
  <c r="M67" i="5"/>
  <c r="L32" i="7"/>
  <c r="L67" i="5"/>
  <c r="L40" i="5"/>
  <c r="M40" i="5"/>
  <c r="N40" i="5"/>
  <c r="O10" i="8" l="1"/>
  <c r="O6" i="8"/>
  <c r="O51" i="7"/>
  <c r="O11" i="6"/>
  <c r="O49" i="5"/>
  <c r="O20" i="7"/>
  <c r="O30" i="7"/>
  <c r="O12" i="7"/>
  <c r="O5" i="6"/>
  <c r="O42" i="7"/>
  <c r="O12" i="8"/>
  <c r="O49" i="7"/>
  <c r="O7" i="8"/>
  <c r="O9" i="8"/>
  <c r="O57" i="7"/>
  <c r="O48" i="7"/>
  <c r="O11" i="8"/>
  <c r="O14" i="5"/>
  <c r="O64" i="5"/>
  <c r="O73" i="5"/>
  <c r="O58" i="5"/>
  <c r="O13" i="6"/>
  <c r="O19" i="7"/>
  <c r="O13" i="7"/>
  <c r="O45" i="7"/>
  <c r="O52" i="7"/>
  <c r="O5" i="7"/>
  <c r="O26" i="7"/>
  <c r="O25" i="7"/>
  <c r="O18" i="7"/>
  <c r="O59" i="7"/>
  <c r="O48" i="5"/>
  <c r="O22" i="7"/>
  <c r="O28" i="5"/>
  <c r="O31" i="5"/>
  <c r="O16" i="5"/>
  <c r="O8" i="6"/>
  <c r="O66" i="5"/>
  <c r="O10" i="6"/>
  <c r="O18" i="6"/>
  <c r="O42" i="5"/>
  <c r="O51" i="5"/>
  <c r="O15" i="7"/>
  <c r="O14" i="7"/>
  <c r="O58" i="7"/>
  <c r="O45" i="5"/>
  <c r="O63" i="5"/>
  <c r="O61" i="5"/>
  <c r="O30" i="5"/>
  <c r="O7" i="6"/>
  <c r="O16" i="7"/>
  <c r="O17" i="7"/>
  <c r="O5" i="8"/>
  <c r="O10" i="7"/>
  <c r="O8" i="7"/>
  <c r="O55" i="7"/>
  <c r="O9" i="6"/>
  <c r="O22" i="5"/>
  <c r="O25" i="5"/>
  <c r="O38" i="5"/>
  <c r="O50" i="7"/>
  <c r="O28" i="7"/>
  <c r="O40" i="7"/>
  <c r="O34" i="5"/>
  <c r="O5" i="5"/>
  <c r="O29" i="5"/>
  <c r="O17" i="6"/>
  <c r="O10" i="5"/>
  <c r="O35" i="5"/>
  <c r="O9" i="5"/>
  <c r="O12" i="6"/>
  <c r="O15" i="6"/>
  <c r="O12" i="5"/>
  <c r="O6" i="6"/>
  <c r="O57" i="5"/>
  <c r="O70" i="5"/>
  <c r="O16" i="6"/>
  <c r="O62" i="5"/>
  <c r="O32" i="5"/>
  <c r="O55" i="5"/>
  <c r="O37" i="5"/>
  <c r="O24" i="7"/>
  <c r="O7" i="7"/>
  <c r="O32" i="7"/>
  <c r="O27" i="7"/>
  <c r="O52" i="5"/>
  <c r="O8" i="8"/>
  <c r="O33" i="7"/>
  <c r="O23" i="5"/>
  <c r="O40" i="5"/>
  <c r="O67" i="5"/>
  <c r="O50" i="5"/>
  <c r="O56" i="7"/>
  <c r="O11" i="7"/>
  <c r="O54" i="7"/>
  <c r="O44" i="7"/>
</calcChain>
</file>

<file path=xl/sharedStrings.xml><?xml version="1.0" encoding="utf-8"?>
<sst xmlns="http://schemas.openxmlformats.org/spreadsheetml/2006/main" count="1424" uniqueCount="476">
  <si>
    <t>Játékos</t>
  </si>
  <si>
    <t>Egyesület</t>
  </si>
  <si>
    <t>Teli</t>
  </si>
  <si>
    <t>Tari</t>
  </si>
  <si>
    <t>Üres</t>
  </si>
  <si>
    <t>Eredmény</t>
  </si>
  <si>
    <t>SCHLEINING EMLÉKVERSENY IGAZOLT FÉRI EGYÉNI</t>
  </si>
  <si>
    <t>SCHLEINING EMLÉKVERSENY IGAZOLT NŐI EGYÉNI</t>
  </si>
  <si>
    <t>SCHLEINING EMLÉKVERSENY AMATŐR FÉRFI EGYÉNI</t>
  </si>
  <si>
    <t>SCHLEINING EMLÉKVERSENY AMATŐR NŐI EGYÉNI</t>
  </si>
  <si>
    <t>Játékos2</t>
  </si>
  <si>
    <t>Játékos 2 teli</t>
  </si>
  <si>
    <t>Játékos 2 tari</t>
  </si>
  <si>
    <t>játékos 1 tari</t>
  </si>
  <si>
    <t>játékos 1 teli</t>
  </si>
  <si>
    <t>Teli Összes</t>
  </si>
  <si>
    <t>Tari Összes</t>
  </si>
  <si>
    <t>Üres Összes</t>
  </si>
  <si>
    <t>játékos 1 üres</t>
  </si>
  <si>
    <t>játékos 2 üres</t>
  </si>
  <si>
    <t>SCHLEINING EMLÉKVERSENY IGAZOLT FÉRI PÁROS</t>
  </si>
  <si>
    <t>SCHLEINING EMLÉKVERSENY IGAZOLT NŐI PÁROS</t>
  </si>
  <si>
    <t>SCHLEINING EMLÉKVERSENY AMATŐR FÉRFI PÁROS</t>
  </si>
  <si>
    <t>SCHLEINING EMLÉKVERSENY AMATŐR NŐI PÁROS</t>
  </si>
  <si>
    <t>SCHLEINING EMLÉKVERSENY UTÁNPÓTLÁS KÜLÖNDÍJ</t>
  </si>
  <si>
    <t>Fiú/Lány</t>
  </si>
  <si>
    <t>EREDMÉNY</t>
  </si>
  <si>
    <t>Korringált Eredmény</t>
  </si>
  <si>
    <t>Fiú</t>
  </si>
  <si>
    <t>Pintér Barbara</t>
  </si>
  <si>
    <t>Lány</t>
  </si>
  <si>
    <t>játékos 2 eredmény</t>
  </si>
  <si>
    <t>játékos 1 eredmény</t>
  </si>
  <si>
    <t>Ifj. Sziklási Tibor</t>
  </si>
  <si>
    <t>Sziklási Szabolcs</t>
  </si>
  <si>
    <t>Bálintfy Cintia</t>
  </si>
  <si>
    <t>Buzsáki Bálint</t>
  </si>
  <si>
    <t>Ákli Gergő</t>
  </si>
  <si>
    <t>Kővári Zoltán</t>
  </si>
  <si>
    <t>Ripli Gábor</t>
  </si>
  <si>
    <t>Horváth Tamás</t>
  </si>
  <si>
    <t>Mátyás Árpád</t>
  </si>
  <si>
    <t>Schmidt János</t>
  </si>
  <si>
    <t>Szabó Csaba</t>
  </si>
  <si>
    <t>Sziklásiné Nagy Alexandra</t>
  </si>
  <si>
    <t>Sziklási Tibor</t>
  </si>
  <si>
    <t>Wagner Mihály</t>
  </si>
  <si>
    <t>Nieselberger Balázs</t>
  </si>
  <si>
    <t>KÖFÉM SC</t>
  </si>
  <si>
    <t>Investment Közutasok Kaposvári TK</t>
  </si>
  <si>
    <t>BKV Előre SC</t>
  </si>
  <si>
    <t xml:space="preserve">Rákoshegyi VSE </t>
  </si>
  <si>
    <t>Bóka Ákos</t>
  </si>
  <si>
    <t>Bóka Róbert</t>
  </si>
  <si>
    <t>Répcelaki SE</t>
  </si>
  <si>
    <t>Botházy Péter</t>
  </si>
  <si>
    <t>Illés Richárd</t>
  </si>
  <si>
    <t>Pál Péter</t>
  </si>
  <si>
    <t>Sinka Cintia</t>
  </si>
  <si>
    <t>Ferencvárosi TC</t>
  </si>
  <si>
    <t>Wagner Mihály 2</t>
  </si>
  <si>
    <t>Wagner Mihály 3</t>
  </si>
  <si>
    <t>Molnár Rudolf</t>
  </si>
  <si>
    <t>Györfi János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</si>
  <si>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</si>
  <si>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</si>
  <si>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</si>
  <si>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</si>
  <si>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</si>
  <si>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</si>
  <si>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</si>
  <si>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</si>
  <si>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</si>
  <si>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</si>
  <si>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</si>
  <si>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</si>
  <si>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</si>
  <si>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</si>
  <si>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</si>
  <si>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</si>
  <si>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</si>
  <si>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</si>
  <si>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</si>
  <si>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</si>
  <si>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</si>
  <si>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</si>
  <si>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</si>
  <si>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</si>
  <si>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</si>
  <si>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</si>
  <si>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</si>
  <si>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</si>
  <si>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</si>
  <si>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</si>
  <si>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Récsei László</t>
  </si>
  <si>
    <t>Fenyvesi István</t>
  </si>
  <si>
    <t>Böhm Éva</t>
  </si>
  <si>
    <t>Horváth Valéria</t>
  </si>
  <si>
    <t>Nieselberger Balázs 2</t>
  </si>
  <si>
    <t>Dr Tóth Zoltán</t>
  </si>
  <si>
    <t>Ajka Kristály SE</t>
  </si>
  <si>
    <t>Tóth László</t>
  </si>
  <si>
    <t>Kovács Gábor</t>
  </si>
  <si>
    <t>Magyar Attila</t>
  </si>
  <si>
    <t>Szommer Gábor</t>
  </si>
  <si>
    <t>Takács Attila</t>
  </si>
  <si>
    <t>Gábor Levente</t>
  </si>
  <si>
    <t>Lelovics Zoltán</t>
  </si>
  <si>
    <t>Gelencsér Ottó</t>
  </si>
  <si>
    <t>Vig János</t>
  </si>
  <si>
    <t>Takács Gergely</t>
  </si>
  <si>
    <t>Szőke Klára</t>
  </si>
  <si>
    <t>Wagner Mihály 4</t>
  </si>
  <si>
    <t>Kálny Krisztián</t>
  </si>
  <si>
    <t>Bóka Ákos 2</t>
  </si>
  <si>
    <t>Juhász Bence</t>
  </si>
  <si>
    <t>Panyi Tamás</t>
  </si>
  <si>
    <t>Kerner Martin</t>
  </si>
  <si>
    <t>Borbás András</t>
  </si>
  <si>
    <t>Molnár Rudolf 2</t>
  </si>
  <si>
    <t>Oswald Dániel</t>
  </si>
  <si>
    <t>Etlinger András</t>
  </si>
  <si>
    <t>Kerner Máté</t>
  </si>
  <si>
    <t>Buzás Bálint</t>
  </si>
  <si>
    <t>Szentgotthárd VSE</t>
  </si>
  <si>
    <t>Herend VTK</t>
  </si>
  <si>
    <t>Oswald dániel</t>
  </si>
  <si>
    <t>Németh Kinga</t>
  </si>
  <si>
    <t>Berki Zita</t>
  </si>
  <si>
    <t>Csorba Enikő</t>
  </si>
  <si>
    <t>Gajdos Violetta</t>
  </si>
  <si>
    <t>Tóth Kinga</t>
  </si>
  <si>
    <t>Nagy Beatrix</t>
  </si>
  <si>
    <t>Heimann Ibolya</t>
  </si>
  <si>
    <t>Bogoly Attila</t>
  </si>
  <si>
    <t>MVM Gáz SE</t>
  </si>
  <si>
    <t>Tóth Gábor</t>
  </si>
  <si>
    <t>Botházy Péter 2</t>
  </si>
  <si>
    <t>Brancsek János</t>
  </si>
  <si>
    <t>Szegedi TE</t>
  </si>
  <si>
    <t>Kozma Károly</t>
  </si>
  <si>
    <t>Bólya Tamás</t>
  </si>
  <si>
    <t>Sárosi Krisztián</t>
  </si>
  <si>
    <t>Kozma Andrea</t>
  </si>
  <si>
    <t>Tatabányai SC</t>
  </si>
  <si>
    <t>Lovász Krisztina</t>
  </si>
  <si>
    <t>SK Göc</t>
  </si>
  <si>
    <t>Zapletán Zsombor</t>
  </si>
  <si>
    <t>Győr Szol TC</t>
  </si>
  <si>
    <t>Danóczy Richárd</t>
  </si>
  <si>
    <t>Somodi Károly</t>
  </si>
  <si>
    <t>Csongrádi Gyöngyi</t>
  </si>
  <si>
    <t>Pintér György</t>
  </si>
  <si>
    <t>Nagy Gergő</t>
  </si>
  <si>
    <t>Baracsi Ágnes</t>
  </si>
  <si>
    <t>Balatoni Vasas SE</t>
  </si>
  <si>
    <t>P.né Bázsa Viktória</t>
  </si>
  <si>
    <t>Poroszlai Gergő</t>
  </si>
  <si>
    <t>Molnár Balázs</t>
  </si>
  <si>
    <t>Horváthné Steinbacher Veronika</t>
  </si>
  <si>
    <t>Gyürüsi Vince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</si>
  <si>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</si>
  <si>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</si>
  <si>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</si>
  <si>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</si>
  <si>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</si>
  <si>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</si>
  <si>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</si>
  <si>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</si>
  <si>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</si>
  <si>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</si>
  <si>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</si>
  <si>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</si>
  <si>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</si>
  <si>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</si>
  <si>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</si>
  <si>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</si>
  <si>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</si>
  <si>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</si>
  <si>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</si>
  <si>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</si>
  <si>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</si>
  <si>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</si>
  <si>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</si>
  <si>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</si>
  <si>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</si>
  <si>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</si>
  <si>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</si>
  <si>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</si>
  <si>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</si>
  <si>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</si>
  <si>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</si>
  <si>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</si>
  <si>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</si>
  <si>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</si>
  <si>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</si>
  <si>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</si>
  <si>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</si>
  <si>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</si>
  <si>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</si>
  <si>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</si>
  <si>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</si>
  <si>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</si>
  <si>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</si>
  <si>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</si>
  <si>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</si>
  <si>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</si>
  <si>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</si>
  <si>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</si>
  <si>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</si>
  <si>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</si>
  <si>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</si>
  <si>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</si>
  <si>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</si>
  <si>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</si>
  <si>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</si>
  <si>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</si>
  <si>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</si>
  <si>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</si>
  <si>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</si>
  <si>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</si>
  <si>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</si>
  <si>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</si>
  <si>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</si>
  <si>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</si>
  <si>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</si>
  <si>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</si>
  <si>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Fazekas Milán</t>
  </si>
  <si>
    <t>Szilágyi Nándor</t>
  </si>
  <si>
    <t>Gyürüsi Zsolt</t>
  </si>
  <si>
    <t>Györfi János 2</t>
  </si>
  <si>
    <t>Bek Péter</t>
  </si>
  <si>
    <t>Pákai VMSE</t>
  </si>
  <si>
    <t>Németh Bálint</t>
  </si>
  <si>
    <t>Szűcs Lajos</t>
  </si>
  <si>
    <t>Herczeg László</t>
  </si>
  <si>
    <t>Kocza Gábor</t>
  </si>
  <si>
    <t>Józsa István</t>
  </si>
  <si>
    <t>Szarvas Balázs</t>
  </si>
  <si>
    <t>Pintér Barbara 2</t>
  </si>
  <si>
    <t>Láng József</t>
  </si>
  <si>
    <t>Mettner Zoltán</t>
  </si>
  <si>
    <t>Dallosné Takács Anita</t>
  </si>
  <si>
    <t>Bajer Krisztina</t>
  </si>
  <si>
    <t>Vavrik József</t>
  </si>
  <si>
    <t>Berkes Sándor</t>
  </si>
  <si>
    <t>Nagy Sándor</t>
  </si>
  <si>
    <t>Bagoly József</t>
  </si>
  <si>
    <t>Kis Richárd</t>
  </si>
  <si>
    <t>Pál Péter 2</t>
  </si>
  <si>
    <t>Fajtai Arnold</t>
  </si>
  <si>
    <t>Majzik Anikó</t>
  </si>
  <si>
    <t>Buzsáki Bálint 2</t>
  </si>
  <si>
    <t>Ákli Gergő 2</t>
  </si>
  <si>
    <t>Szeri Józsefné</t>
  </si>
  <si>
    <t>Túri Attiláné</t>
  </si>
  <si>
    <t>Pál Péter 3</t>
  </si>
  <si>
    <t>Polecsák Brigitta</t>
  </si>
  <si>
    <t>Veres Ildikó</t>
  </si>
  <si>
    <t>Ábrahámné Márta</t>
  </si>
  <si>
    <t>Récsei László 2</t>
  </si>
  <si>
    <t>Földi Tibor</t>
  </si>
  <si>
    <t>Rapatyi Rezső</t>
  </si>
  <si>
    <t>Fajtai István</t>
  </si>
  <si>
    <t>Ley Attila</t>
  </si>
  <si>
    <t>Lokodi Attila</t>
  </si>
  <si>
    <t>Hungler Barna</t>
  </si>
  <si>
    <t>Sipos Gábor</t>
  </si>
  <si>
    <t>Oroszlányi SZE</t>
  </si>
  <si>
    <t>Wagner Mihály 5</t>
  </si>
  <si>
    <t>Pintér György 2</t>
  </si>
  <si>
    <t>Kálny Krisztián 2</t>
  </si>
  <si>
    <t>Bóka Ákos 3</t>
  </si>
  <si>
    <t>Sáska Gyula</t>
  </si>
  <si>
    <t>Györék Roland</t>
  </si>
  <si>
    <t>Gyürüsi Vince 2</t>
  </si>
  <si>
    <t>Gyürüsi Zsolt 2</t>
  </si>
  <si>
    <t>Horváthné Steinbacher Veronika 2</t>
  </si>
  <si>
    <t>Kirschner Zoltán</t>
  </si>
  <si>
    <t>Szalai Zsolt</t>
  </si>
  <si>
    <t>Németh József</t>
  </si>
  <si>
    <t>Varga Dénes</t>
  </si>
  <si>
    <t>Nagy Attila</t>
  </si>
  <si>
    <t>Vámos Lajos</t>
  </si>
  <si>
    <t>Mohácsi Mátyás</t>
  </si>
  <si>
    <t>Illek Csaba</t>
  </si>
  <si>
    <t>Tóth Kinga 2</t>
  </si>
  <si>
    <t>Gajdos Violetta 2</t>
  </si>
  <si>
    <t>Berki Zita 2</t>
  </si>
  <si>
    <t>Csorba Enikő 2</t>
  </si>
  <si>
    <t>Sinka Cintia 2</t>
  </si>
  <si>
    <t>Nagy Beatrix 2</t>
  </si>
  <si>
    <t>Heimann Ibolya 2</t>
  </si>
  <si>
    <t>Botházy Péter 3</t>
  </si>
  <si>
    <t>Bólya Tamás 2</t>
  </si>
  <si>
    <t>Sárosi Krisztián 2</t>
  </si>
  <si>
    <t>Bogoly Attila 2</t>
  </si>
  <si>
    <t>Tóth Gábor 2</t>
  </si>
  <si>
    <t>Busa Endre</t>
  </si>
  <si>
    <t>Szabó Attila</t>
  </si>
  <si>
    <t>Busa Pál</t>
  </si>
  <si>
    <t>Kozsuch György</t>
  </si>
  <si>
    <t>Sasvári Csaba</t>
  </si>
  <si>
    <t>Nemes Géza</t>
  </si>
  <si>
    <t>Kis Richárd 2</t>
  </si>
  <si>
    <t>Juhász Bence 2</t>
  </si>
  <si>
    <t>Nemes géza</t>
  </si>
  <si>
    <t>Lelovics Zoltán 2</t>
  </si>
  <si>
    <t>Gábor Levente 2</t>
  </si>
  <si>
    <t>Takács Attila 2</t>
  </si>
  <si>
    <t>Szommer Gábor 2</t>
  </si>
  <si>
    <t>Vig János 2</t>
  </si>
  <si>
    <t>Földi Tibor 2</t>
  </si>
  <si>
    <t>Takács Gergely 2</t>
  </si>
  <si>
    <t>Szőke Klára 2</t>
  </si>
  <si>
    <t>Busa Endre 2</t>
  </si>
  <si>
    <t>Szabó Attila 2</t>
  </si>
  <si>
    <t>Busa Pál 2</t>
  </si>
  <si>
    <t>Kozsuch György 2</t>
  </si>
  <si>
    <t>Gróf László</t>
  </si>
  <si>
    <t>Láncz János</t>
  </si>
  <si>
    <t>Kovács Sándor</t>
  </si>
  <si>
    <t>Kehi Zoltán</t>
  </si>
  <si>
    <t>Tüker TSE</t>
  </si>
  <si>
    <t>Barkó Csaba</t>
  </si>
  <si>
    <t>Ilosvai János</t>
  </si>
  <si>
    <t>Barkó László</t>
  </si>
  <si>
    <t>Horváth László</t>
  </si>
  <si>
    <t>Bálintfy Cintia 2</t>
  </si>
  <si>
    <t>Németh Enikő</t>
  </si>
  <si>
    <t>Bende Annamária</t>
  </si>
  <si>
    <t>SKC Kleinwarasdorf</t>
  </si>
  <si>
    <t>Gál Lajos</t>
  </si>
  <si>
    <t>Takács Zoltán</t>
  </si>
  <si>
    <t>Gulyás Csaba</t>
  </si>
  <si>
    <t>Tóth Dénes</t>
  </si>
  <si>
    <t>Fajtai Arnold 2</t>
  </si>
  <si>
    <t>Buzsáki Bálint 3</t>
  </si>
  <si>
    <t>Túri Attiláné 2</t>
  </si>
  <si>
    <t>Szeri Józsefné 2</t>
  </si>
  <si>
    <t>Brancsek János 2</t>
  </si>
  <si>
    <t>Lovász Krisztina 2</t>
  </si>
  <si>
    <t>Fenyvesi István 2</t>
  </si>
  <si>
    <t>Molnár Rudolf 3</t>
  </si>
  <si>
    <t>Polecsák Brigitta 2</t>
  </si>
  <si>
    <t>Veres Ildikó 2</t>
  </si>
  <si>
    <t>Ábrahámné Márta 2</t>
  </si>
  <si>
    <t>Lokodi Attila 2</t>
  </si>
  <si>
    <t>Horváth Valéria 2</t>
  </si>
  <si>
    <t>Földi Tibor 3</t>
  </si>
  <si>
    <t>Sipos Gábor 2</t>
  </si>
  <si>
    <t>Danóczy Richárd 2</t>
  </si>
  <si>
    <t>Zapletán Zsombor 2</t>
  </si>
  <si>
    <t>Németh Máté</t>
  </si>
  <si>
    <t>Csongrádi Gyöngyi 2</t>
  </si>
  <si>
    <t>Szente Szabolcs</t>
  </si>
  <si>
    <t>Wagner Mihály 6</t>
  </si>
  <si>
    <t>Bóka Ákos 4</t>
  </si>
  <si>
    <t>Fajtai Arnold 3</t>
  </si>
  <si>
    <t>Nieselberger Balázs 3</t>
  </si>
  <si>
    <t>Horváth István</t>
  </si>
  <si>
    <t>Pujcsek József</t>
  </si>
  <si>
    <t>Berkes Ferenc</t>
  </si>
  <si>
    <t>Berkes Zsuzsa</t>
  </si>
  <si>
    <t>Bérces Zsuzsanna</t>
  </si>
  <si>
    <t>Hermanné Csilla</t>
  </si>
  <si>
    <t>Szalai János</t>
  </si>
  <si>
    <t>Hingl Zsolt</t>
  </si>
  <si>
    <t>Fenes László</t>
  </si>
  <si>
    <t>Suplicz Sándor</t>
  </si>
  <si>
    <t>Bóka Ákos 5</t>
  </si>
  <si>
    <t>Bólya Tamás 3</t>
  </si>
  <si>
    <t>Bogoly Attila 3</t>
  </si>
  <si>
    <t>Tóth Gábor 3</t>
  </si>
  <si>
    <t>Tóth Áron</t>
  </si>
  <si>
    <t>Bíró Patrik</t>
  </si>
  <si>
    <t>Molnár Pál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</si>
  <si>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</si>
  <si>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</si>
  <si>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</si>
  <si>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</si>
  <si>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</si>
  <si>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</si>
  <si>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</si>
  <si>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</si>
  <si>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</si>
  <si>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</si>
  <si>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</si>
  <si>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</si>
  <si>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</si>
  <si>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</si>
  <si>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</si>
  <si>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</si>
  <si>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</si>
  <si>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</si>
  <si>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</si>
  <si>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</si>
  <si>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</si>
  <si>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</si>
  <si>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</si>
  <si>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</si>
  <si>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Horváth Zoltán</t>
  </si>
  <si>
    <t>Móricz Zoltán</t>
  </si>
  <si>
    <t>Bóka Róbert 2</t>
  </si>
  <si>
    <t>Bek Péter 2</t>
  </si>
  <si>
    <t>Dallosné Takács Anita 2</t>
  </si>
  <si>
    <t>Bajer Krisztina 2</t>
  </si>
  <si>
    <t>Csomai Rita</t>
  </si>
  <si>
    <t>Sziklásiné Nagy Alexandra 2</t>
  </si>
  <si>
    <t>Sonkoly Ildikó</t>
  </si>
  <si>
    <t>Nagy Sándor Játéköröm</t>
  </si>
  <si>
    <t>Fekete Mátyás</t>
  </si>
  <si>
    <t>József Gábor</t>
  </si>
  <si>
    <t>Mettner Zoltán 2</t>
  </si>
  <si>
    <t>Láng József 2</t>
  </si>
  <si>
    <t>Pintér György 3</t>
  </si>
  <si>
    <t>Nagy Gergő 2</t>
  </si>
  <si>
    <t>Szommer Gábor 3</t>
  </si>
  <si>
    <t>Takács Gergely 3</t>
  </si>
  <si>
    <t>Takács Attila 3</t>
  </si>
  <si>
    <t>Lelovics Zoltán 3</t>
  </si>
  <si>
    <t>Vig János 3</t>
  </si>
  <si>
    <t>Gelencsér Ottó 2</t>
  </si>
  <si>
    <t>Pankász István</t>
  </si>
  <si>
    <t>Hámori Ernő</t>
  </si>
  <si>
    <t>Zsólyomi Jánosné</t>
  </si>
  <si>
    <t>Tiszold Tiborné</t>
  </si>
  <si>
    <t>Schmidt János 2</t>
  </si>
  <si>
    <t>Földi Tibor 4</t>
  </si>
  <si>
    <t>Szabó Csaba 2</t>
  </si>
  <si>
    <t>Nieselberger Balázs 4</t>
  </si>
  <si>
    <t>Horváth László 2</t>
  </si>
  <si>
    <t>Kálny Krisztián 3</t>
  </si>
  <si>
    <t>Szarvas Erzsébet</t>
  </si>
  <si>
    <t>Csík Pálné</t>
  </si>
  <si>
    <t>Horváth Hajnalka</t>
  </si>
  <si>
    <t>Benke Zoltán</t>
  </si>
  <si>
    <t>Soós Béla</t>
  </si>
  <si>
    <t>Scheibli Zoltán</t>
  </si>
  <si>
    <t>Soós béla</t>
  </si>
  <si>
    <t>Gyürüsi Zsolt 3</t>
  </si>
  <si>
    <t>Gyürüsi Vince 3</t>
  </si>
  <si>
    <t>Kis Pál Jenő</t>
  </si>
  <si>
    <t>dr. Gyárfás Péter</t>
  </si>
  <si>
    <t>Brancsek János 3</t>
  </si>
  <si>
    <t>Bóka Ákos 6</t>
  </si>
  <si>
    <t>Kis Richárd 3</t>
  </si>
  <si>
    <t>Horváth Ákos</t>
  </si>
  <si>
    <t>Juhász Bence 3</t>
  </si>
  <si>
    <t>Lovász Krisztina 3</t>
  </si>
  <si>
    <t>Horváthné Steinbacher Veronika 3</t>
  </si>
  <si>
    <t>Majzik Anikó 2</t>
  </si>
  <si>
    <t>Polecsák Brigitta 3</t>
  </si>
  <si>
    <t>Veres Ildikó 3</t>
  </si>
  <si>
    <t>Törzsök Tamás</t>
  </si>
  <si>
    <t>Pál Péter 4</t>
  </si>
  <si>
    <t>Récsei László 3</t>
  </si>
  <si>
    <t>Földi Tibor 5</t>
  </si>
  <si>
    <t>Nagy Gergő 3</t>
  </si>
  <si>
    <t>Illés Richárd 2</t>
  </si>
  <si>
    <t>Fenyvesi István 3</t>
  </si>
  <si>
    <t>Horváth Valéria 3</t>
  </si>
  <si>
    <t>Németh Tibor</t>
  </si>
  <si>
    <t>Wagner Mihály 7</t>
  </si>
  <si>
    <t>Igazolt Féri</t>
  </si>
  <si>
    <t>Igazolt női</t>
  </si>
  <si>
    <t>Amatőr Férfi</t>
  </si>
  <si>
    <t>Amatőr Női</t>
  </si>
  <si>
    <t>Igazolt Férfi Páros</t>
  </si>
  <si>
    <t>Igazolt Női Páros</t>
  </si>
  <si>
    <t>Amatőr Férfi Páros</t>
  </si>
  <si>
    <t>Amatőr Női Páros</t>
  </si>
  <si>
    <t>Legjobb Utánpótlás</t>
  </si>
  <si>
    <t>Legjobb Igazolt férfi taroló</t>
  </si>
  <si>
    <t>Legjobb Igazolt női taroló</t>
  </si>
  <si>
    <t>Legjobb amatőr Taroló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</si>
</sst>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Garamond"/>
      <family val="1"/>
      <charset val="238"/>
    </font>
    <font>
      <b/>
      <sz val="12"/>
      <color theme="1"/>
      <name val="Garamond"/>
      <family val="1"/>
      <charset val="238"/>
    </font>
    <font>
      <b/>
      <sz val="16"/>
      <color theme="1"/>
      <name val="Garamond"/>
      <family val="1"/>
      <charset val="238"/>
    </font>
    <font>
      <sz val="8"/>
      <name val="Calibri"/>
      <family val="2"/>
      <charset val="238"/>
      <scheme val="minor"/>
    </font>
    <font>
      <b/>
      <sz val="12"/>
      <color theme="1"/>
      <name val="Garamond"/>
    </font>
    <font>
      <sz val="12"/>
      <color theme="1"/>
      <name val="Garamond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5" fillId="0" borderId="0" xfId="0" applyNumberFormat="1" applyFont="1"/>
    <xf numFmtId="0" fontId="6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/>
    <xf numFmtId="0" fontId="2" fillId="0" borderId="1" xfId="0" applyFont="1" applyBorder="1"/>
    <xf numFmtId="0" fontId="2" fillId="0" borderId="2" xfId="0" applyFont="1" applyBorder="1"/>
    <xf numFmtId="0" fontId="1" fillId="0" borderId="2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1" fillId="0" borderId="11" xfId="0" applyFont="1" applyBorder="1"/>
    <xf numFmtId="0" fontId="2" fillId="0" borderId="12" xfId="0" applyFont="1" applyBorder="1"/>
    <xf numFmtId="0" fontId="1" fillId="0" borderId="7" xfId="0" applyFont="1" applyBorder="1"/>
    <xf numFmtId="0" fontId="1" fillId="0" borderId="9" xfId="0" applyFont="1" applyBorder="1"/>
    <xf numFmtId="0" fontId="2" fillId="0" borderId="11" xfId="0" applyFont="1" applyBorder="1"/>
    <xf numFmtId="0" fontId="1" fillId="0" borderId="12" xfId="0" applyFont="1" applyBorder="1"/>
    <xf numFmtId="0" fontId="2" fillId="0" borderId="9" xfId="0" applyNumberFormat="1" applyFont="1" applyBorder="1"/>
    <xf numFmtId="0" fontId="2" fillId="0" borderId="12" xfId="0" applyNumberFormat="1" applyFont="1" applyBorder="1"/>
    <xf numFmtId="0" fontId="2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</cellXfs>
  <cellStyles count="1">
    <cellStyle name="Normál" xfId="0" builtinId="0"/>
  </cellStyles>
  <dxfs count="109">
    <dxf>
      <font>
        <b val="0"/>
        <i val="0"/>
        <u val="none"/>
        <color theme="0"/>
      </font>
    </dxf>
    <dxf>
      <font>
        <b val="0"/>
        <i val="0"/>
        <u val="none"/>
        <color theme="0"/>
      </font>
    </dxf>
    <dxf>
      <font>
        <b val="0"/>
        <i val="0"/>
        <u val="none"/>
        <color theme="0"/>
      </font>
    </dxf>
    <dxf>
      <font>
        <b val="0"/>
        <i val="0"/>
        <u val="none"/>
        <color theme="0"/>
      </font>
    </dxf>
    <dxf>
      <font>
        <b val="0"/>
        <i val="0"/>
        <u val="none"/>
        <color theme="0"/>
      </font>
    </dxf>
    <dxf>
      <font>
        <b val="0"/>
        <i val="0"/>
        <u val="none"/>
        <color theme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id="2" name="Táblázat2" displayName="Táblázat2" ref="B4:G238" insertRowShift="1" totalsRowShown="0" headerRowDxfId="108" dataDxfId="107">
  <sortState ref="B5:G124">
    <sortCondition descending="1" ref="G5:G124"/>
    <sortCondition descending="1" ref="E5:E124"/>
  </sortState>
  <tableColumns count="6">
    <tableColumn id="1" name="Játékos" dataDxfId="106"/>
    <tableColumn id="2" name="Egyesület" dataDxfId="105"/>
    <tableColumn id="3" name="Teli" dataDxfId="104"/>
    <tableColumn id="4" name="Tari" dataDxfId="103"/>
    <tableColumn id="5" name="Üres" dataDxfId="102"/>
    <tableColumn id="6" name="Eredmény" dataDxfId="101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3" name="Táblázat24" displayName="Táblázat24" ref="B4:G58" insertRowShift="1" totalsRowShown="0" headerRowDxfId="100" dataDxfId="99">
  <sortState ref="B5:G44">
    <sortCondition descending="1" ref="G5:G44"/>
    <sortCondition descending="1" ref="E5:E44"/>
  </sortState>
  <tableColumns count="6">
    <tableColumn id="1" name="Játékos" dataDxfId="98"/>
    <tableColumn id="2" name="Egyesület" dataDxfId="97"/>
    <tableColumn id="3" name="Teli" dataDxfId="96"/>
    <tableColumn id="4" name="Tari" dataDxfId="95"/>
    <tableColumn id="5" name="Üres" dataDxfId="94"/>
    <tableColumn id="6" name="Eredmény" dataDxfId="93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id="4" name="Táblázat245" displayName="Táblázat245" ref="B4:F178" insertRowShift="1" totalsRowShown="0" headerRowDxfId="92" dataDxfId="91">
  <sortState ref="B5:F178">
    <sortCondition descending="1" ref="F5:F178"/>
    <sortCondition descending="1" ref="D5:D178"/>
  </sortState>
  <tableColumns count="5">
    <tableColumn id="1" name="Játékos" dataDxfId="90"/>
    <tableColumn id="3" name="Teli" dataDxfId="89"/>
    <tableColumn id="4" name="Tari" dataDxfId="88"/>
    <tableColumn id="5" name="Üres" dataDxfId="87"/>
    <tableColumn id="6" name="Eredmény" dataDxfId="86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id="5" name="Táblázat2456" displayName="Táblázat2456" ref="B4:F58" insertRowShift="1" totalsRowShown="0" headerRowDxfId="85" dataDxfId="84">
  <sortState ref="B5:F45">
    <sortCondition descending="1" ref="F5:F45"/>
    <sortCondition descending="1" ref="D5:D45"/>
  </sortState>
  <tableColumns count="5">
    <tableColumn id="1" name="Játékos" dataDxfId="83"/>
    <tableColumn id="3" name="Teli" dataDxfId="82"/>
    <tableColumn id="4" name="Tari" dataDxfId="81"/>
    <tableColumn id="5" name="Üres" dataDxfId="80"/>
    <tableColumn id="6" name="Eredmény" dataDxfId="79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6" name="Táblázat27" displayName="Táblázat27" ref="B4:O74" insertRowShift="1" totalsRowShown="0" headerRowDxfId="78" dataDxfId="77">
  <sortState ref="B5:O74">
    <sortCondition descending="1" ref="O5:O74"/>
    <sortCondition descending="1" ref="M5:M74"/>
  </sortState>
  <tableColumns count="14">
    <tableColumn id="1" name="Játékos" dataDxfId="76"/>
    <tableColumn id="2" name="Játékos2" dataDxfId="75"/>
    <tableColumn id="3" name="játékos 1 teli" dataDxfId="74">
      <calculatedColumnFormula>IF(Táblázat27[[#This Row],[Játékos]]&lt;&gt;0,VLOOKUP(Táblázat27[[#This Row],[Játékos]],Táblázat2[],3,0),"")</calculatedColumnFormula>
    </tableColumn>
    <tableColumn id="4" name="játékos 1 tari" dataDxfId="73">
      <calculatedColumnFormula>IF(Táblázat27[[#This Row],[Játékos]]&lt;&gt;0,VLOOKUP(Táblázat27[[#This Row],[Játékos]],Táblázat2[],4,0),"")</calculatedColumnFormula>
    </tableColumn>
    <tableColumn id="11" name="játékos 1 üres" dataDxfId="72">
      <calculatedColumnFormula>IF(Táblázat27[[#This Row],[Játékos]]&lt;&gt;0,VLOOKUP(Táblázat27[[#This Row],[Játékos]],Táblázat2[],5,0),"")</calculatedColumnFormula>
    </tableColumn>
    <tableColumn id="13" name="játékos 1 eredmény" dataDxfId="71">
      <calculatedColumnFormula>IF(Táblázat27[[#This Row],[Játékos]]&lt;&gt;0,VLOOKUP(Táblázat27[[#This Row],[Játékos]],Táblázat2[],6,0),"")</calculatedColumnFormula>
    </tableColumn>
    <tableColumn id="8" name="Játékos 2 teli" dataDxfId="70">
      <calculatedColumnFormula>IF(Táblázat27[[#This Row],[Játékos2]]&lt;&gt;0,VLOOKUP(Táblázat27[[#This Row],[Játékos2]],Táblázat2[],3,0),"")</calculatedColumnFormula>
    </tableColumn>
    <tableColumn id="7" name="Játékos 2 tari" dataDxfId="69">
      <calculatedColumnFormula>IF(Táblázat27[[#This Row],[Játékos2]]&lt;&gt;0,VLOOKUP(Táblázat27[[#This Row],[Játékos2]],Táblázat2[],4,0),"")</calculatedColumnFormula>
    </tableColumn>
    <tableColumn id="12" name="játékos 2 üres" dataDxfId="68">
      <calculatedColumnFormula>IF(Táblázat27[[#This Row],[Játékos2]]&lt;&gt;0,VLOOKUP(Táblázat27[[#This Row],[Játékos2]],Táblázat2[],5,0),"")</calculatedColumnFormula>
    </tableColumn>
    <tableColumn id="14" name="játékos 2 eredmény" dataDxfId="67">
      <calculatedColumnFormula>IF(Táblázat27[[#This Row],[Játékos2]]&lt;&gt;0,VLOOKUP(Táblázat27[[#This Row],[Játékos2]],Táblázat2[],6,0),"")</calculatedColumnFormula>
    </tableColumn>
    <tableColumn id="10" name="Teli Összes" dataDxfId="66">
      <calculatedColumnFormula>IF(Táblázat27[[#This Row],[Játékos]]&lt;&gt;0,SUM(D5,H5),"")</calculatedColumnFormula>
    </tableColumn>
    <tableColumn id="9" name="Tari Összes" dataDxfId="65">
      <calculatedColumnFormula>IF(Táblázat27[[#This Row],[Játékos]]&lt;&gt;0,SUM(E5,I5),"")</calculatedColumnFormula>
    </tableColumn>
    <tableColumn id="5" name="Üres Összes" dataDxfId="64">
      <calculatedColumnFormula>IF(Táblázat27[[#This Row],[Játékos]]&lt;&gt;0,SUM(F5,J5),"")</calculatedColumnFormula>
    </tableColumn>
    <tableColumn id="6" name="Eredmény" dataDxfId="63">
      <calculatedColumnFormula>IF(Táblázat27[[#This Row],[Játékos]]&lt;&gt;0,SUM(L5:M5),0)</calculatedColumnFormula>
    </tableColumn>
  </tableColumns>
  <tableStyleInfo name="TableStyleLight11" showFirstColumn="0" showLastColumn="0" showRowStripes="1" showColumnStripes="0"/>
</table>
</file>

<file path=xl/tables/table6.xml><?xml version="1.0" encoding="utf-8"?>
<table xmlns="http://schemas.openxmlformats.org/spreadsheetml/2006/main" id="7" name="Táblázat278" displayName="Táblázat278" ref="B4:O48" insertRowShift="1" totalsRowShown="0" headerRowDxfId="62" dataDxfId="61">
  <sortState ref="B5:O48">
    <sortCondition descending="1" ref="O5:O48"/>
    <sortCondition descending="1" ref="M5:M48"/>
  </sortState>
  <tableColumns count="14">
    <tableColumn id="1" name="Játékos" dataDxfId="60"/>
    <tableColumn id="2" name="Játékos2" dataDxfId="59"/>
    <tableColumn id="3" name="játékos 1 teli" dataDxfId="58">
      <calculatedColumnFormula>IF(Táblázat278[[#This Row],[Játékos]]&lt;&gt;0,VLOOKUP(Táblázat278[[#This Row],[Játékos]],Táblázat24[],3,0),"")</calculatedColumnFormula>
    </tableColumn>
    <tableColumn id="4" name="játékos 1 tari" dataDxfId="57">
      <calculatedColumnFormula>IF(Táblázat278[[#This Row],[Játékos]]&lt;&gt;0,VLOOKUP(Táblázat278[[#This Row],[Játékos]],Táblázat24[],4,0),"")</calculatedColumnFormula>
    </tableColumn>
    <tableColumn id="11" name="játékos 1 üres" dataDxfId="56">
      <calculatedColumnFormula>IF(Táblázat278[[#This Row],[Játékos]]&lt;&gt;0,VLOOKUP(Táblázat278[[#This Row],[Játékos]],Táblázat24[],5,0),"")</calculatedColumnFormula>
    </tableColumn>
    <tableColumn id="13" name="játékos 1 eredmény" dataDxfId="55">
      <calculatedColumnFormula>IF(Táblázat278[[#This Row],[Játékos]]&lt;&gt;0,VLOOKUP(Táblázat278[[#This Row],[Játékos]],Táblázat24[],6,0),"")</calculatedColumnFormula>
    </tableColumn>
    <tableColumn id="8" name="Játékos 2 teli" dataDxfId="54">
      <calculatedColumnFormula>IF(Táblázat278[[#This Row],[Játékos2]]&lt;&gt;0,VLOOKUP(Táblázat278[[#This Row],[Játékos2]],Táblázat24[],3,0),"")</calculatedColumnFormula>
    </tableColumn>
    <tableColumn id="7" name="Játékos 2 tari" dataDxfId="53">
      <calculatedColumnFormula>IF(Táblázat278[[#This Row],[Játékos2]]&lt;&gt;0,VLOOKUP(Táblázat278[[#This Row],[Játékos2]],Táblázat24[],4,0),"")</calculatedColumnFormula>
    </tableColumn>
    <tableColumn id="12" name="játékos 2 üres" dataDxfId="52">
      <calculatedColumnFormula>IF(Táblázat278[[#This Row],[Játékos2]]&lt;&gt;0,VLOOKUP(Táblázat278[[#This Row],[Játékos2]],Táblázat24[],5,0),"")</calculatedColumnFormula>
    </tableColumn>
    <tableColumn id="14" name="játékos 2 eredmény" dataDxfId="51">
      <calculatedColumnFormula>IF(Táblázat278[[#This Row],[Játékos2]]&lt;&gt;0,VLOOKUP(Táblázat278[[#This Row],[Játékos2]],Táblázat24[],6,0),"")</calculatedColumnFormula>
    </tableColumn>
    <tableColumn id="10" name="Teli Összes" dataDxfId="50">
      <calculatedColumnFormula>IF(Táblázat278[[#This Row],[Játékos]]&lt;&gt;0,SUM(D5,H5),"")</calculatedColumnFormula>
    </tableColumn>
    <tableColumn id="9" name="Tari Összes" dataDxfId="49">
      <calculatedColumnFormula>IF(Táblázat278[[#This Row],[Játékos]]&lt;&gt;0,SUM(E5,I5),"")</calculatedColumnFormula>
    </tableColumn>
    <tableColumn id="5" name="Üres Összes" dataDxfId="48">
      <calculatedColumnFormula>IF(Táblázat278[[#This Row],[Játékos]]&lt;&gt;0,SUM(F5,J5),"")</calculatedColumnFormula>
    </tableColumn>
    <tableColumn id="6" name="Eredmény" dataDxfId="47">
      <calculatedColumnFormula>IF(Táblázat278[[#This Row],[Játékos]]&lt;&gt;0,SUM(L5:M5),0)</calculatedColumnFormula>
    </tableColumn>
  </tableColumns>
  <tableStyleInfo name="TableStyleLight11" showFirstColumn="0" showLastColumn="0" showRowStripes="1" showColumnStripes="0"/>
</table>
</file>

<file path=xl/tables/table7.xml><?xml version="1.0" encoding="utf-8"?>
<table xmlns="http://schemas.openxmlformats.org/spreadsheetml/2006/main" id="8" name="Táblázat2789" displayName="Táblázat2789" ref="B4:O97" insertRowShift="1" totalsRowShown="0" headerRowDxfId="46" dataDxfId="45">
  <sortState ref="B5:O97">
    <sortCondition descending="1" ref="O5:O97"/>
    <sortCondition descending="1" ref="M5:M97"/>
  </sortState>
  <tableColumns count="14">
    <tableColumn id="1" name="Játékos" dataDxfId="44"/>
    <tableColumn id="2" name="Játékos2" dataDxfId="43"/>
    <tableColumn id="3" name="játékos 1 teli" dataDxfId="42">
      <calculatedColumnFormula>IF(Táblázat2789[[#This Row],[Játékos]]&lt;&gt;0,VLOOKUP(Táblázat2789[[#This Row],[Játékos]],Táblázat245[],2,0),"")</calculatedColumnFormula>
    </tableColumn>
    <tableColumn id="4" name="játékos 1 tari" dataDxfId="41">
      <calculatedColumnFormula>IF(Táblázat2789[[#This Row],[Játékos]]&lt;&gt;0,VLOOKUP(Táblázat2789[[#This Row],[Játékos]],Táblázat245[],3,0),"")</calculatedColumnFormula>
    </tableColumn>
    <tableColumn id="11" name="játékos 1 üres" dataDxfId="40">
      <calculatedColumnFormula>IF(Táblázat2789[[#This Row],[Játékos]]&lt;&gt;0,VLOOKUP(Táblázat2789[[#This Row],[Játékos]],Táblázat245[],4,0),"")</calculatedColumnFormula>
    </tableColumn>
    <tableColumn id="14" name="játékos 1 eredmény" dataDxfId="39">
      <calculatedColumnFormula>IF(Táblázat2789[[#This Row],[Játékos]]&lt;&gt;0,VLOOKUP(Táblázat2789[[#This Row],[Játékos]],Táblázat245[],5,0),"")</calculatedColumnFormula>
    </tableColumn>
    <tableColumn id="8" name="Játékos 2 teli" dataDxfId="38">
      <calculatedColumnFormula>IF(Táblázat2789[[#This Row],[Játékos2]]&lt;&gt;0,VLOOKUP(Táblázat2789[[#This Row],[Játékos2]],Táblázat245[],2,0),"")</calculatedColumnFormula>
    </tableColumn>
    <tableColumn id="7" name="Játékos 2 tari" dataDxfId="37">
      <calculatedColumnFormula>IF(Táblázat2789[[#This Row],[Játékos2]]&lt;&gt;0,VLOOKUP(Táblázat2789[[#This Row],[Játékos2]],Táblázat245[],3,0),"")</calculatedColumnFormula>
    </tableColumn>
    <tableColumn id="12" name="játékos 2 üres" dataDxfId="36">
      <calculatedColumnFormula>IF(Táblázat2789[[#This Row],[Játékos2]]&lt;&gt;0,VLOOKUP(Táblázat2789[[#This Row],[Játékos2]],Táblázat245[],4,0),"")</calculatedColumnFormula>
    </tableColumn>
    <tableColumn id="13" name="játékos 2 eredmény" dataDxfId="35">
      <calculatedColumnFormula>IF(Táblázat2789[[#This Row],[Játékos2]]&lt;&gt;0,VLOOKUP(Táblázat2789[[#This Row],[Játékos2]],Táblázat245[],5,0),"")</calculatedColumnFormula>
    </tableColumn>
    <tableColumn id="10" name="Teli Összes" dataDxfId="34">
      <calculatedColumnFormula>IF(Táblázat2789[[#This Row],[Játékos]]&lt;&gt;0,SUM(D5,H5),"")</calculatedColumnFormula>
    </tableColumn>
    <tableColumn id="9" name="Tari Összes" dataDxfId="33">
      <calculatedColumnFormula>IF(Táblázat2789[[#This Row],[Játékos]]&lt;&gt;0,SUM(E5,I5),"")</calculatedColumnFormula>
    </tableColumn>
    <tableColumn id="5" name="Üres Összes" dataDxfId="32">
      <calculatedColumnFormula>IF(Táblázat2789[[#This Row],[Játékos]]&lt;&gt;0,SUM(F5,J5),"")</calculatedColumnFormula>
    </tableColumn>
    <tableColumn id="6" name="Eredmény" dataDxfId="31">
      <calculatedColumnFormula>IF(Táblázat2789[[#This Row],[Játékos]]&lt;&gt;0,SUM(L5,M5),0)</calculatedColumnFormula>
    </tableColumn>
  </tableColumns>
  <tableStyleInfo name="TableStyleLight11" showFirstColumn="0" showLastColumn="0" showRowStripes="1" showColumnStripes="0"/>
</table>
</file>

<file path=xl/tables/table8.xml><?xml version="1.0" encoding="utf-8"?>
<table xmlns="http://schemas.openxmlformats.org/spreadsheetml/2006/main" id="9" name="Táblázat27810" displayName="Táblázat27810" ref="B4:O48" insertRowShift="1" totalsRowShown="0" headerRowDxfId="30" dataDxfId="29">
  <sortState ref="B5:O48">
    <sortCondition descending="1" ref="O5:O48"/>
    <sortCondition descending="1" ref="M5:M48"/>
  </sortState>
  <tableColumns count="14">
    <tableColumn id="1" name="Játékos" dataDxfId="28"/>
    <tableColumn id="2" name="Játékos2" dataDxfId="27"/>
    <tableColumn id="3" name="játékos 1 teli" dataDxfId="26">
      <calculatedColumnFormula>IF(Táblázat27810[[#This Row],[Játékos]]&lt;&gt;0,VLOOKUP(Táblázat27810[[#This Row],[Játékos]],Táblázat2456[],2,0),"")</calculatedColumnFormula>
    </tableColumn>
    <tableColumn id="4" name="játékos 1 tari" dataDxfId="25">
      <calculatedColumnFormula>IF(Táblázat27810[[#This Row],[Játékos]]&lt;&gt;0,VLOOKUP(Táblázat27810[[#This Row],[Játékos]],Táblázat2456[],3,0),"")</calculatedColumnFormula>
    </tableColumn>
    <tableColumn id="11" name="játékos 1 üres" dataDxfId="24">
      <calculatedColumnFormula>IF(Táblázat27810[[#This Row],[Játékos]]&lt;&gt;0,VLOOKUP(Táblázat27810[[#This Row],[Játékos]],Táblázat2456[],4,0),"")</calculatedColumnFormula>
    </tableColumn>
    <tableColumn id="14" name="játékos 1 eredmény" dataDxfId="23">
      <calculatedColumnFormula>IF(Táblázat27810[[#This Row],[Játékos]]&lt;&gt;0,VLOOKUP(Táblázat27810[[#This Row],[Játékos]],Táblázat2456[],5,0),"")</calculatedColumnFormula>
    </tableColumn>
    <tableColumn id="8" name="Játékos 2 teli" dataDxfId="22">
      <calculatedColumnFormula>IF(Táblázat27810[[#This Row],[Játékos2]]&lt;&gt;0,VLOOKUP(Táblázat27810[[#This Row],[Játékos2]],Táblázat2456[],2,0),"")</calculatedColumnFormula>
    </tableColumn>
    <tableColumn id="7" name="Játékos 2 tari" dataDxfId="21">
      <calculatedColumnFormula>IF(Táblázat27810[[#This Row],[Játékos2]]&lt;&gt;0,VLOOKUP(Táblázat27810[[#This Row],[Játékos2]],Táblázat2456[],3,0),"")</calculatedColumnFormula>
    </tableColumn>
    <tableColumn id="12" name="játékos 2 üres" dataDxfId="20">
      <calculatedColumnFormula>IF(Táblázat27810[[#This Row],[Játékos2]]&lt;&gt;0,VLOOKUP(Táblázat27810[[#This Row],[Játékos2]],Táblázat2456[],4,0),"")</calculatedColumnFormula>
    </tableColumn>
    <tableColumn id="13" name="játékos 2 eredmény" dataDxfId="19">
      <calculatedColumnFormula>IF(Táblázat27810[[#This Row],[Játékos2]]&lt;&gt;0,VLOOKUP(Táblázat27810[[#This Row],[Játékos2]],Táblázat2456[],5,0),"")</calculatedColumnFormula>
    </tableColumn>
    <tableColumn id="10" name="Teli Összes" dataDxfId="18">
      <calculatedColumnFormula>IF(Táblázat27810[[#This Row],[Játékos]]&lt;&gt;0,SUM(D5,H5),"")</calculatedColumnFormula>
    </tableColumn>
    <tableColumn id="9" name="Tari Összes" dataDxfId="17">
      <calculatedColumnFormula>IF(Táblázat27810[[#This Row],[Játékos]]&lt;&gt;0,SUM(E5,I5),"")</calculatedColumnFormula>
    </tableColumn>
    <tableColumn id="5" name="Üres Összes" dataDxfId="16">
      <calculatedColumnFormula>IF(Táblázat27810[[#This Row],[Játékos]]&lt;&gt;0,SUM(F5,J5),"")</calculatedColumnFormula>
    </tableColumn>
    <tableColumn id="6" name="Eredmény" dataDxfId="15">
      <calculatedColumnFormula>IF(Táblázat27810[[#This Row],[Játékos]]&lt;&gt;0,SUM(L5,M5),0)</calculatedColumnFormula>
    </tableColumn>
  </tableColumns>
  <tableStyleInfo name="TableStyleLight11" showFirstColumn="0" showLastColumn="0" showRowStripes="1" showColumnStripes="0"/>
</table>
</file>

<file path=xl/tables/table9.xml><?xml version="1.0" encoding="utf-8"?>
<table xmlns="http://schemas.openxmlformats.org/spreadsheetml/2006/main" id="10" name="Táblázat211" displayName="Táblázat211" ref="B4:H58" insertRowShift="1" totalsRowShown="0" headerRowDxfId="14" dataDxfId="13">
  <sortState ref="B5:H58">
    <sortCondition descending="1" ref="H5:H58"/>
    <sortCondition descending="1" ref="E5:E58"/>
    <sortCondition ref="F5:F58"/>
  </sortState>
  <tableColumns count="7">
    <tableColumn id="1" name="Játékos" dataDxfId="12"/>
    <tableColumn id="2" name="Fiú/Lány" dataDxfId="11"/>
    <tableColumn id="3" name="Teli" dataDxfId="10">
      <calculatedColumnFormula>IF(Táblázat211[[#This Row],[Játékos]]&lt;&gt;0,IF(C5="Lány",VLOOKUP(Táblázat211[[#This Row],[Játékos]],Táblázat24[],3,0),VLOOKUP(Táblázat211[[#This Row],[Játékos]],Táblázat2[],3,0)),"")</calculatedColumnFormula>
    </tableColumn>
    <tableColumn id="4" name="Tari" dataDxfId="9">
      <calculatedColumnFormula>IF(Táblázat211[[#This Row],[Játékos]]&lt;&gt;0,IF(D5="Lány",VLOOKUP(Táblázat211[[#This Row],[Játékos]],Táblázat24[],3,0),VLOOKUP(Táblázat211[[#This Row],[Játékos]],Táblázat2[],3,0)),"")</calculatedColumnFormula>
    </tableColumn>
    <tableColumn id="5" name="Üres" dataDxfId="8">
      <calculatedColumnFormula>IF(Táblázat211[[#This Row],[Játékos]]&lt;&gt;0,IF(C5="Lány",VLOOKUP(Táblázat211[[#This Row],[Játékos]],Táblázat24[],5,0),VLOOKUP(Táblázat211[[#This Row],[Játékos]],Táblázat2[],5,0)),"")</calculatedColumnFormula>
    </tableColumn>
    <tableColumn id="7" name="EREDMÉNY" dataDxfId="7">
      <calculatedColumnFormula>IF(Táblázat211[[#This Row],[Játékos]]&lt;&gt;0,IF(C5="Lány",VLOOKUP(Táblázat211[[#This Row],[Játékos]],Táblázat24[],6,0),VLOOKUP(Táblázat211[[#This Row],[Játékos]],Táblázat2[],6,0)),"")</calculatedColumnFormula>
    </tableColumn>
    <tableColumn id="6" name="Korringált Eredmény" dataDxfId="6">
      <calculatedColumnFormula>IF(Táblázat211[[#This Row],[Játékos]]&lt;&gt;0,IF(Táblázat211[[#This Row],[Fiú/Lány]]="Lány",Táblázat211[[#This Row],[EREDMÉNY]]*1.08,Táblázat211[[#This Row],[EREDMÉNY]]),0)</calculatedColumn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topLeftCell="A97" workbookViewId="0">
      <selection activeCell="C119" sqref="C119"/>
    </sheetView>
  </sheetViews>
  <sheetFormatPr defaultRowHeight="15.75" x14ac:dyDescent="0.25"/>
  <cols>
    <col min="1" max="1" width="9.140625" style="1"/>
    <col min="2" max="2" width="19.7109375" style="3" bestFit="1" customWidth="1"/>
    <col min="3" max="3" width="35.42578125" style="1" bestFit="1" customWidth="1"/>
    <col min="4" max="6" width="9.140625" style="1"/>
    <col min="7" max="7" width="13.7109375" style="3" bestFit="1" customWidth="1"/>
    <col min="8" max="16384" width="9.140625" style="1"/>
  </cols>
  <sheetData>
    <row r="1" spans="1:7" x14ac:dyDescent="0.25">
      <c r="B1" s="9" t="s">
        <v>6</v>
      </c>
      <c r="C1" s="9"/>
      <c r="D1" s="9"/>
      <c r="E1" s="9"/>
      <c r="F1" s="9"/>
      <c r="G1" s="9"/>
    </row>
    <row r="2" spans="1:7" x14ac:dyDescent="0.25">
      <c r="B2" s="9"/>
      <c r="C2" s="9"/>
      <c r="D2" s="9"/>
      <c r="E2" s="9"/>
      <c r="F2" s="9"/>
      <c r="G2" s="9"/>
    </row>
    <row r="4" spans="1:7" x14ac:dyDescent="0.25">
      <c r="B4" s="3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3" t="s">
        <v>5</v>
      </c>
    </row>
    <row r="5" spans="1:7" x14ac:dyDescent="0.25">
      <c r="A5" s="1" t="s">
        <v>64</v>
      </c>
      <c r="B5" s="3" t="s">
        <v>55</v>
      </c>
      <c r="C5" s="1" t="s">
        <v>49</v>
      </c>
      <c r="D5" s="1">
        <v>409</v>
      </c>
      <c r="E5" s="1">
        <v>247</v>
      </c>
      <c r="F5" s="1">
        <v>2</v>
      </c>
      <c r="G5" s="3">
        <v>656</v>
      </c>
    </row>
    <row r="6" spans="1:7" x14ac:dyDescent="0.25">
      <c r="A6" s="1" t="s">
        <v>65</v>
      </c>
      <c r="B6" s="3" t="s">
        <v>140</v>
      </c>
      <c r="C6" s="1" t="s">
        <v>139</v>
      </c>
      <c r="D6" s="1">
        <v>426</v>
      </c>
      <c r="E6" s="1">
        <v>228</v>
      </c>
      <c r="F6" s="1">
        <v>2</v>
      </c>
      <c r="G6" s="3">
        <v>654</v>
      </c>
    </row>
    <row r="7" spans="1:7" x14ac:dyDescent="0.25">
      <c r="A7" s="1" t="s">
        <v>66</v>
      </c>
      <c r="B7" s="3" t="s">
        <v>56</v>
      </c>
      <c r="C7" s="1" t="s">
        <v>49</v>
      </c>
      <c r="D7" s="1">
        <v>411</v>
      </c>
      <c r="E7" s="1">
        <v>240</v>
      </c>
      <c r="F7" s="1">
        <v>5</v>
      </c>
      <c r="G7" s="3">
        <v>651</v>
      </c>
    </row>
    <row r="8" spans="1:7" x14ac:dyDescent="0.25">
      <c r="A8" s="1" t="s">
        <v>67</v>
      </c>
      <c r="B8" s="3" t="s">
        <v>149</v>
      </c>
      <c r="C8" s="1" t="s">
        <v>148</v>
      </c>
      <c r="D8" s="1">
        <v>408</v>
      </c>
      <c r="E8" s="1">
        <v>241</v>
      </c>
      <c r="F8" s="1">
        <v>2</v>
      </c>
      <c r="G8" s="3">
        <v>649</v>
      </c>
    </row>
    <row r="9" spans="1:7" x14ac:dyDescent="0.25">
      <c r="A9" s="1" t="s">
        <v>68</v>
      </c>
      <c r="B9" s="3" t="s">
        <v>444</v>
      </c>
      <c r="C9" s="1" t="s">
        <v>49</v>
      </c>
      <c r="D9" s="1">
        <v>406</v>
      </c>
      <c r="E9" s="1">
        <v>232</v>
      </c>
      <c r="F9" s="1">
        <v>2</v>
      </c>
      <c r="G9" s="3">
        <v>638</v>
      </c>
    </row>
    <row r="10" spans="1:7" x14ac:dyDescent="0.25">
      <c r="A10" s="1" t="s">
        <v>69</v>
      </c>
      <c r="B10" s="3" t="s">
        <v>352</v>
      </c>
      <c r="C10" s="1" t="s">
        <v>139</v>
      </c>
      <c r="D10" s="1">
        <v>406</v>
      </c>
      <c r="E10" s="1">
        <v>231</v>
      </c>
      <c r="F10" s="1">
        <v>0</v>
      </c>
      <c r="G10" s="3">
        <v>637</v>
      </c>
    </row>
    <row r="11" spans="1:7" x14ac:dyDescent="0.25">
      <c r="A11" s="1" t="s">
        <v>70</v>
      </c>
      <c r="B11" s="3" t="s">
        <v>147</v>
      </c>
      <c r="C11" s="1" t="s">
        <v>139</v>
      </c>
      <c r="D11" s="1">
        <v>382</v>
      </c>
      <c r="E11" s="1">
        <v>247</v>
      </c>
      <c r="F11" s="1">
        <v>0</v>
      </c>
      <c r="G11" s="3">
        <v>629</v>
      </c>
    </row>
    <row r="12" spans="1:7" x14ac:dyDescent="0.25">
      <c r="A12" s="1" t="s">
        <v>71</v>
      </c>
      <c r="B12" s="3" t="s">
        <v>152</v>
      </c>
      <c r="C12" s="1" t="s">
        <v>49</v>
      </c>
      <c r="D12" s="1">
        <v>383</v>
      </c>
      <c r="E12" s="1">
        <v>245</v>
      </c>
      <c r="F12" s="1">
        <v>0</v>
      </c>
      <c r="G12" s="3">
        <v>628</v>
      </c>
    </row>
    <row r="13" spans="1:7" x14ac:dyDescent="0.25">
      <c r="A13" s="1" t="s">
        <v>72</v>
      </c>
      <c r="B13" s="3" t="s">
        <v>340</v>
      </c>
      <c r="C13" s="1" t="s">
        <v>49</v>
      </c>
      <c r="D13" s="1">
        <v>399</v>
      </c>
      <c r="E13" s="1">
        <v>229</v>
      </c>
      <c r="F13" s="1">
        <v>1</v>
      </c>
      <c r="G13" s="3">
        <v>628</v>
      </c>
    </row>
    <row r="14" spans="1:7" x14ac:dyDescent="0.25">
      <c r="A14" s="1" t="s">
        <v>73</v>
      </c>
      <c r="B14" s="3" t="s">
        <v>351</v>
      </c>
      <c r="C14" s="1" t="s">
        <v>148</v>
      </c>
      <c r="D14" s="1">
        <v>396</v>
      </c>
      <c r="E14" s="1">
        <v>223</v>
      </c>
      <c r="F14" s="1">
        <v>1</v>
      </c>
      <c r="G14" s="3">
        <v>619</v>
      </c>
    </row>
    <row r="15" spans="1:7" x14ac:dyDescent="0.25">
      <c r="A15" s="1" t="s">
        <v>74</v>
      </c>
      <c r="B15" s="3" t="s">
        <v>237</v>
      </c>
      <c r="C15" s="1" t="s">
        <v>50</v>
      </c>
      <c r="D15" s="1">
        <v>397</v>
      </c>
      <c r="E15" s="1">
        <v>219</v>
      </c>
      <c r="F15" s="1">
        <v>3</v>
      </c>
      <c r="G15" s="3">
        <v>616</v>
      </c>
    </row>
    <row r="16" spans="1:7" x14ac:dyDescent="0.25">
      <c r="A16" s="1" t="s">
        <v>75</v>
      </c>
      <c r="B16" s="3" t="s">
        <v>403</v>
      </c>
      <c r="C16" s="1" t="s">
        <v>54</v>
      </c>
      <c r="D16" s="1">
        <v>414</v>
      </c>
      <c r="E16" s="1">
        <v>199</v>
      </c>
      <c r="F16" s="1">
        <v>6</v>
      </c>
      <c r="G16" s="3">
        <v>613</v>
      </c>
    </row>
    <row r="17" spans="1:7" x14ac:dyDescent="0.25">
      <c r="A17" s="1" t="s">
        <v>76</v>
      </c>
      <c r="B17" s="3" t="s">
        <v>327</v>
      </c>
      <c r="C17" s="1" t="s">
        <v>49</v>
      </c>
      <c r="D17" s="1">
        <v>400</v>
      </c>
      <c r="E17" s="1">
        <v>212</v>
      </c>
      <c r="F17" s="1">
        <v>5</v>
      </c>
      <c r="G17" s="3">
        <v>612</v>
      </c>
    </row>
    <row r="18" spans="1:7" x14ac:dyDescent="0.25">
      <c r="A18" s="1" t="s">
        <v>77</v>
      </c>
      <c r="B18" s="3" t="s">
        <v>375</v>
      </c>
      <c r="C18" s="1" t="s">
        <v>54</v>
      </c>
      <c r="D18" s="1">
        <v>404</v>
      </c>
      <c r="E18" s="1">
        <v>208</v>
      </c>
      <c r="F18" s="1">
        <v>1</v>
      </c>
      <c r="G18" s="3">
        <v>612</v>
      </c>
    </row>
    <row r="19" spans="1:7" x14ac:dyDescent="0.25">
      <c r="A19" s="1" t="s">
        <v>78</v>
      </c>
      <c r="B19" s="3" t="s">
        <v>402</v>
      </c>
      <c r="C19" s="1" t="s">
        <v>54</v>
      </c>
      <c r="D19" s="1">
        <v>406</v>
      </c>
      <c r="E19" s="1">
        <v>205</v>
      </c>
      <c r="F19" s="1">
        <v>1</v>
      </c>
      <c r="G19" s="3">
        <v>611</v>
      </c>
    </row>
    <row r="20" spans="1:7" x14ac:dyDescent="0.25">
      <c r="A20" s="1" t="s">
        <v>79</v>
      </c>
      <c r="B20" s="3" t="s">
        <v>293</v>
      </c>
      <c r="C20" s="1" t="s">
        <v>49</v>
      </c>
      <c r="D20" s="1">
        <v>396</v>
      </c>
      <c r="E20" s="1">
        <v>213</v>
      </c>
      <c r="F20" s="1">
        <v>1</v>
      </c>
      <c r="G20" s="3">
        <v>609</v>
      </c>
    </row>
    <row r="21" spans="1:7" x14ac:dyDescent="0.25">
      <c r="A21" s="1" t="s">
        <v>80</v>
      </c>
      <c r="B21" s="3" t="s">
        <v>431</v>
      </c>
      <c r="C21" s="1" t="s">
        <v>49</v>
      </c>
      <c r="D21" s="1">
        <v>406</v>
      </c>
      <c r="E21" s="1">
        <v>203</v>
      </c>
      <c r="F21" s="1">
        <v>2</v>
      </c>
      <c r="G21" s="3">
        <v>609</v>
      </c>
    </row>
    <row r="22" spans="1:7" x14ac:dyDescent="0.25">
      <c r="A22" s="1" t="s">
        <v>81</v>
      </c>
      <c r="B22" s="5" t="s">
        <v>357</v>
      </c>
      <c r="C22" s="1" t="s">
        <v>49</v>
      </c>
      <c r="D22" s="1">
        <v>379</v>
      </c>
      <c r="E22" s="1">
        <v>229</v>
      </c>
      <c r="F22" s="1">
        <v>4</v>
      </c>
      <c r="G22" s="3">
        <v>608</v>
      </c>
    </row>
    <row r="23" spans="1:7" x14ac:dyDescent="0.25">
      <c r="A23" s="1" t="s">
        <v>82</v>
      </c>
      <c r="B23" s="3" t="s">
        <v>295</v>
      </c>
      <c r="C23" s="1" t="s">
        <v>139</v>
      </c>
      <c r="D23" s="1">
        <v>375</v>
      </c>
      <c r="E23" s="1">
        <v>231</v>
      </c>
      <c r="F23" s="1">
        <v>3</v>
      </c>
      <c r="G23" s="3">
        <v>606</v>
      </c>
    </row>
    <row r="24" spans="1:7" x14ac:dyDescent="0.25">
      <c r="A24" s="1" t="s">
        <v>83</v>
      </c>
      <c r="B24" s="3" t="s">
        <v>266</v>
      </c>
      <c r="C24" s="1" t="s">
        <v>268</v>
      </c>
      <c r="D24" s="1">
        <v>398</v>
      </c>
      <c r="E24" s="1">
        <v>207</v>
      </c>
      <c r="F24" s="1">
        <v>3</v>
      </c>
      <c r="G24" s="3">
        <v>605</v>
      </c>
    </row>
    <row r="25" spans="1:7" x14ac:dyDescent="0.25">
      <c r="A25" s="1" t="s">
        <v>84</v>
      </c>
      <c r="B25" s="3" t="s">
        <v>142</v>
      </c>
      <c r="C25" s="1" t="s">
        <v>139</v>
      </c>
      <c r="D25" s="1">
        <v>393</v>
      </c>
      <c r="E25" s="1">
        <v>211</v>
      </c>
      <c r="F25" s="1">
        <v>2</v>
      </c>
      <c r="G25" s="3">
        <v>604</v>
      </c>
    </row>
    <row r="26" spans="1:7" x14ac:dyDescent="0.25">
      <c r="A26" s="1" t="s">
        <v>85</v>
      </c>
      <c r="B26" s="3" t="s">
        <v>350</v>
      </c>
      <c r="C26" s="1" t="s">
        <v>268</v>
      </c>
      <c r="D26" s="1">
        <v>371</v>
      </c>
      <c r="E26" s="1">
        <v>232</v>
      </c>
      <c r="F26" s="1">
        <v>1</v>
      </c>
      <c r="G26" s="3">
        <v>603</v>
      </c>
    </row>
    <row r="27" spans="1:7" x14ac:dyDescent="0.25">
      <c r="A27" s="1" t="s">
        <v>86</v>
      </c>
      <c r="B27" s="3" t="s">
        <v>137</v>
      </c>
      <c r="C27" s="1" t="s">
        <v>49</v>
      </c>
      <c r="D27" s="1">
        <v>405</v>
      </c>
      <c r="E27" s="1">
        <v>198</v>
      </c>
      <c r="F27" s="1">
        <v>0</v>
      </c>
      <c r="G27" s="3">
        <v>603</v>
      </c>
    </row>
    <row r="28" spans="1:7" x14ac:dyDescent="0.25">
      <c r="A28" s="1" t="s">
        <v>87</v>
      </c>
      <c r="B28" s="3" t="s">
        <v>416</v>
      </c>
      <c r="C28" s="1" t="s">
        <v>49</v>
      </c>
      <c r="D28" s="1">
        <v>361</v>
      </c>
      <c r="E28" s="1">
        <v>240</v>
      </c>
      <c r="F28" s="1">
        <v>0</v>
      </c>
      <c r="G28" s="3">
        <v>601</v>
      </c>
    </row>
    <row r="29" spans="1:7" x14ac:dyDescent="0.25">
      <c r="A29" s="1" t="s">
        <v>88</v>
      </c>
      <c r="B29" s="3" t="s">
        <v>138</v>
      </c>
      <c r="C29" s="1" t="s">
        <v>49</v>
      </c>
      <c r="D29" s="1">
        <v>371</v>
      </c>
      <c r="E29" s="1">
        <v>229</v>
      </c>
      <c r="F29" s="1">
        <v>1</v>
      </c>
      <c r="G29" s="3">
        <v>600</v>
      </c>
    </row>
    <row r="30" spans="1:7" x14ac:dyDescent="0.25">
      <c r="A30" s="1" t="s">
        <v>89</v>
      </c>
      <c r="B30" s="3" t="s">
        <v>299</v>
      </c>
      <c r="C30" s="1" t="s">
        <v>54</v>
      </c>
      <c r="D30" s="1">
        <v>375</v>
      </c>
      <c r="E30" s="1">
        <v>225</v>
      </c>
      <c r="F30" s="1">
        <v>3</v>
      </c>
      <c r="G30" s="3">
        <v>600</v>
      </c>
    </row>
    <row r="31" spans="1:7" x14ac:dyDescent="0.25">
      <c r="A31" s="1" t="s">
        <v>90</v>
      </c>
      <c r="B31" s="3" t="s">
        <v>114</v>
      </c>
      <c r="C31" s="1" t="s">
        <v>49</v>
      </c>
      <c r="D31" s="1">
        <v>371</v>
      </c>
      <c r="E31" s="1">
        <v>228</v>
      </c>
      <c r="F31" s="1">
        <v>2</v>
      </c>
      <c r="G31" s="3">
        <v>599</v>
      </c>
    </row>
    <row r="32" spans="1:7" x14ac:dyDescent="0.25">
      <c r="A32" s="1" t="s">
        <v>91</v>
      </c>
      <c r="B32" s="3" t="s">
        <v>153</v>
      </c>
      <c r="C32" s="1" t="s">
        <v>49</v>
      </c>
      <c r="D32" s="1">
        <v>377</v>
      </c>
      <c r="E32" s="1">
        <v>219</v>
      </c>
      <c r="F32" s="1">
        <v>1</v>
      </c>
      <c r="G32" s="3">
        <v>596</v>
      </c>
    </row>
    <row r="33" spans="1:7" x14ac:dyDescent="0.25">
      <c r="A33" s="1" t="s">
        <v>92</v>
      </c>
      <c r="B33" s="3" t="s">
        <v>446</v>
      </c>
      <c r="C33" s="1" t="s">
        <v>49</v>
      </c>
      <c r="D33" s="1">
        <v>397</v>
      </c>
      <c r="E33" s="1">
        <v>199</v>
      </c>
      <c r="F33" s="1">
        <v>3</v>
      </c>
      <c r="G33" s="3">
        <v>596</v>
      </c>
    </row>
    <row r="34" spans="1:7" x14ac:dyDescent="0.25">
      <c r="A34" s="1" t="s">
        <v>93</v>
      </c>
      <c r="B34" s="3" t="s">
        <v>141</v>
      </c>
      <c r="C34" s="1" t="s">
        <v>135</v>
      </c>
      <c r="D34" s="1">
        <v>382</v>
      </c>
      <c r="E34" s="1">
        <v>213</v>
      </c>
      <c r="F34" s="1">
        <v>2</v>
      </c>
      <c r="G34" s="3">
        <v>595</v>
      </c>
    </row>
    <row r="35" spans="1:7" x14ac:dyDescent="0.25">
      <c r="A35" s="1" t="s">
        <v>161</v>
      </c>
      <c r="B35" s="3" t="s">
        <v>231</v>
      </c>
      <c r="C35" s="1" t="s">
        <v>232</v>
      </c>
      <c r="D35" s="1">
        <v>384</v>
      </c>
      <c r="E35" s="1">
        <v>211</v>
      </c>
      <c r="F35" s="1">
        <v>5</v>
      </c>
      <c r="G35" s="3">
        <v>595</v>
      </c>
    </row>
    <row r="36" spans="1:7" x14ac:dyDescent="0.25">
      <c r="A36" s="1" t="s">
        <v>162</v>
      </c>
      <c r="B36" s="3" t="s">
        <v>458</v>
      </c>
      <c r="C36" s="1" t="s">
        <v>49</v>
      </c>
      <c r="D36" s="1">
        <v>368</v>
      </c>
      <c r="E36" s="1">
        <v>226</v>
      </c>
      <c r="F36" s="1">
        <v>1</v>
      </c>
      <c r="G36" s="3">
        <v>594</v>
      </c>
    </row>
    <row r="37" spans="1:7" x14ac:dyDescent="0.25">
      <c r="A37" s="1" t="s">
        <v>163</v>
      </c>
      <c r="B37" s="3" t="s">
        <v>353</v>
      </c>
      <c r="C37" s="1" t="s">
        <v>148</v>
      </c>
      <c r="D37" s="1">
        <v>386</v>
      </c>
      <c r="E37" s="1">
        <v>208</v>
      </c>
      <c r="F37" s="1">
        <v>1</v>
      </c>
      <c r="G37" s="3">
        <v>594</v>
      </c>
    </row>
    <row r="38" spans="1:7" x14ac:dyDescent="0.25">
      <c r="A38" s="1" t="s">
        <v>164</v>
      </c>
      <c r="B38" s="3" t="s">
        <v>264</v>
      </c>
      <c r="C38" s="1" t="s">
        <v>268</v>
      </c>
      <c r="D38" s="1">
        <v>377</v>
      </c>
      <c r="E38" s="1">
        <v>216</v>
      </c>
      <c r="F38" s="1">
        <v>4</v>
      </c>
      <c r="G38" s="3">
        <v>593</v>
      </c>
    </row>
    <row r="39" spans="1:7" x14ac:dyDescent="0.25">
      <c r="A39" s="1" t="s">
        <v>165</v>
      </c>
      <c r="B39" s="3" t="s">
        <v>294</v>
      </c>
      <c r="C39" s="1" t="s">
        <v>135</v>
      </c>
      <c r="D39" s="1">
        <v>361</v>
      </c>
      <c r="E39" s="1">
        <v>231</v>
      </c>
      <c r="F39" s="1">
        <v>2</v>
      </c>
      <c r="G39" s="3">
        <v>592</v>
      </c>
    </row>
    <row r="40" spans="1:7" x14ac:dyDescent="0.25">
      <c r="A40" s="1" t="s">
        <v>166</v>
      </c>
      <c r="B40" s="3" t="s">
        <v>370</v>
      </c>
      <c r="C40" s="1" t="s">
        <v>49</v>
      </c>
      <c r="D40" s="1">
        <v>381</v>
      </c>
      <c r="E40" s="1">
        <v>211</v>
      </c>
      <c r="F40" s="1">
        <v>5</v>
      </c>
      <c r="G40" s="3">
        <v>592</v>
      </c>
    </row>
    <row r="41" spans="1:7" x14ac:dyDescent="0.25">
      <c r="A41" s="1" t="s">
        <v>167</v>
      </c>
      <c r="B41" s="3" t="s">
        <v>157</v>
      </c>
      <c r="C41" s="1" t="s">
        <v>48</v>
      </c>
      <c r="D41" s="1">
        <v>404</v>
      </c>
      <c r="E41" s="1">
        <v>187</v>
      </c>
      <c r="F41" s="1">
        <v>6</v>
      </c>
      <c r="G41" s="3">
        <v>591</v>
      </c>
    </row>
    <row r="42" spans="1:7" x14ac:dyDescent="0.25">
      <c r="A42" s="1" t="s">
        <v>168</v>
      </c>
      <c r="B42" s="3" t="s">
        <v>267</v>
      </c>
      <c r="C42" s="1" t="s">
        <v>268</v>
      </c>
      <c r="D42" s="1">
        <v>360</v>
      </c>
      <c r="E42" s="1">
        <v>229</v>
      </c>
      <c r="F42" s="1">
        <v>0</v>
      </c>
      <c r="G42" s="3">
        <v>589</v>
      </c>
    </row>
    <row r="43" spans="1:7" x14ac:dyDescent="0.25">
      <c r="A43" s="1" t="s">
        <v>169</v>
      </c>
      <c r="B43" s="3" t="s">
        <v>270</v>
      </c>
      <c r="C43" s="1" t="s">
        <v>49</v>
      </c>
      <c r="D43" s="1">
        <v>378</v>
      </c>
      <c r="E43" s="1">
        <v>211</v>
      </c>
      <c r="F43" s="1">
        <v>2</v>
      </c>
      <c r="G43" s="3">
        <v>589</v>
      </c>
    </row>
    <row r="44" spans="1:7" x14ac:dyDescent="0.25">
      <c r="A44" s="1" t="s">
        <v>170</v>
      </c>
      <c r="B44" s="3" t="s">
        <v>401</v>
      </c>
      <c r="C44" s="1" t="s">
        <v>54</v>
      </c>
      <c r="D44" s="1">
        <v>401</v>
      </c>
      <c r="E44" s="1">
        <v>188</v>
      </c>
      <c r="F44" s="1">
        <v>1</v>
      </c>
      <c r="G44" s="3">
        <v>589</v>
      </c>
    </row>
    <row r="45" spans="1:7" x14ac:dyDescent="0.25">
      <c r="A45" s="1" t="s">
        <v>171</v>
      </c>
      <c r="B45" s="3" t="s">
        <v>113</v>
      </c>
      <c r="C45" s="1" t="s">
        <v>49</v>
      </c>
      <c r="D45" s="1">
        <v>386</v>
      </c>
      <c r="E45" s="1">
        <v>201</v>
      </c>
      <c r="F45" s="1">
        <v>3</v>
      </c>
      <c r="G45" s="3">
        <v>587</v>
      </c>
    </row>
    <row r="46" spans="1:7" x14ac:dyDescent="0.25">
      <c r="A46" s="1" t="s">
        <v>172</v>
      </c>
      <c r="B46" s="3" t="s">
        <v>374</v>
      </c>
      <c r="C46" s="1" t="s">
        <v>54</v>
      </c>
      <c r="D46" s="1">
        <v>395</v>
      </c>
      <c r="E46" s="1">
        <v>192</v>
      </c>
      <c r="F46" s="1">
        <v>2</v>
      </c>
      <c r="G46" s="3">
        <v>587</v>
      </c>
    </row>
    <row r="47" spans="1:7" x14ac:dyDescent="0.25">
      <c r="A47" s="1" t="s">
        <v>173</v>
      </c>
      <c r="B47" s="3" t="s">
        <v>462</v>
      </c>
      <c r="C47" s="1" t="s">
        <v>49</v>
      </c>
      <c r="D47" s="1">
        <v>377</v>
      </c>
      <c r="E47" s="1">
        <v>209</v>
      </c>
      <c r="F47" s="1">
        <v>1</v>
      </c>
      <c r="G47" s="3">
        <v>586</v>
      </c>
    </row>
    <row r="48" spans="1:7" x14ac:dyDescent="0.25">
      <c r="A48" s="1" t="s">
        <v>174</v>
      </c>
      <c r="B48" s="3" t="s">
        <v>296</v>
      </c>
      <c r="C48" s="1" t="s">
        <v>135</v>
      </c>
      <c r="D48" s="1">
        <v>393</v>
      </c>
      <c r="E48" s="1">
        <v>192</v>
      </c>
      <c r="F48" s="1">
        <v>6</v>
      </c>
      <c r="G48" s="3">
        <v>585</v>
      </c>
    </row>
    <row r="49" spans="1:7" x14ac:dyDescent="0.25">
      <c r="A49" s="1" t="s">
        <v>175</v>
      </c>
      <c r="B49" s="3" t="s">
        <v>376</v>
      </c>
      <c r="C49" s="1" t="s">
        <v>54</v>
      </c>
      <c r="D49" s="1">
        <v>379</v>
      </c>
      <c r="E49" s="1">
        <v>205</v>
      </c>
      <c r="F49" s="1">
        <v>2</v>
      </c>
      <c r="G49" s="3">
        <v>584</v>
      </c>
    </row>
    <row r="50" spans="1:7" x14ac:dyDescent="0.25">
      <c r="A50" s="1" t="s">
        <v>176</v>
      </c>
      <c r="B50" s="3" t="s">
        <v>234</v>
      </c>
      <c r="C50" s="1" t="s">
        <v>232</v>
      </c>
      <c r="D50" s="1">
        <v>383</v>
      </c>
      <c r="E50" s="1">
        <v>201</v>
      </c>
      <c r="F50" s="1">
        <v>7</v>
      </c>
      <c r="G50" s="3">
        <v>584</v>
      </c>
    </row>
    <row r="51" spans="1:7" x14ac:dyDescent="0.25">
      <c r="A51" s="1" t="s">
        <v>177</v>
      </c>
      <c r="B51" s="3" t="s">
        <v>248</v>
      </c>
      <c r="C51" s="1" t="s">
        <v>49</v>
      </c>
      <c r="D51" s="1">
        <v>371</v>
      </c>
      <c r="E51" s="1">
        <v>212</v>
      </c>
      <c r="F51" s="1">
        <v>6</v>
      </c>
      <c r="G51" s="3">
        <v>583</v>
      </c>
    </row>
    <row r="52" spans="1:7" x14ac:dyDescent="0.25">
      <c r="A52" s="1" t="s">
        <v>178</v>
      </c>
      <c r="B52" s="3" t="s">
        <v>334</v>
      </c>
      <c r="C52" s="1" t="s">
        <v>323</v>
      </c>
      <c r="D52" s="1">
        <v>357</v>
      </c>
      <c r="E52" s="1">
        <v>225</v>
      </c>
      <c r="F52" s="1">
        <v>3</v>
      </c>
      <c r="G52" s="3">
        <v>582</v>
      </c>
    </row>
    <row r="53" spans="1:7" x14ac:dyDescent="0.25">
      <c r="A53" s="1" t="s">
        <v>179</v>
      </c>
      <c r="B53" s="3" t="s">
        <v>271</v>
      </c>
      <c r="C53" s="1" t="s">
        <v>49</v>
      </c>
      <c r="D53" s="1">
        <v>390</v>
      </c>
      <c r="E53" s="1">
        <v>192</v>
      </c>
      <c r="F53" s="1">
        <v>4</v>
      </c>
      <c r="G53" s="3">
        <v>582</v>
      </c>
    </row>
    <row r="54" spans="1:7" x14ac:dyDescent="0.25">
      <c r="A54" s="1" t="s">
        <v>180</v>
      </c>
      <c r="B54" s="3" t="s">
        <v>101</v>
      </c>
      <c r="C54" s="1" t="s">
        <v>100</v>
      </c>
      <c r="D54" s="1">
        <v>394</v>
      </c>
      <c r="E54" s="1">
        <v>188</v>
      </c>
      <c r="F54" s="1">
        <v>1</v>
      </c>
      <c r="G54" s="3">
        <v>582</v>
      </c>
    </row>
    <row r="55" spans="1:7" x14ac:dyDescent="0.25">
      <c r="A55" s="1" t="s">
        <v>181</v>
      </c>
      <c r="B55" s="3" t="s">
        <v>116</v>
      </c>
      <c r="C55" s="1" t="s">
        <v>125</v>
      </c>
      <c r="D55" s="1">
        <v>397</v>
      </c>
      <c r="E55" s="1">
        <v>185</v>
      </c>
      <c r="F55" s="1">
        <v>3</v>
      </c>
      <c r="G55" s="3">
        <v>582</v>
      </c>
    </row>
    <row r="56" spans="1:7" x14ac:dyDescent="0.25">
      <c r="A56" s="1" t="s">
        <v>182</v>
      </c>
      <c r="B56" s="3" t="s">
        <v>322</v>
      </c>
      <c r="C56" s="1" t="s">
        <v>323</v>
      </c>
      <c r="D56" s="1">
        <v>379</v>
      </c>
      <c r="E56" s="1">
        <v>201</v>
      </c>
      <c r="F56" s="1">
        <v>4</v>
      </c>
      <c r="G56" s="3">
        <v>580</v>
      </c>
    </row>
    <row r="57" spans="1:7" x14ac:dyDescent="0.25">
      <c r="A57" s="1" t="s">
        <v>183</v>
      </c>
      <c r="B57" s="3" t="s">
        <v>134</v>
      </c>
      <c r="C57" s="1" t="s">
        <v>135</v>
      </c>
      <c r="D57" s="1">
        <v>349</v>
      </c>
      <c r="E57" s="1">
        <v>230</v>
      </c>
      <c r="F57" s="1">
        <v>3</v>
      </c>
      <c r="G57" s="3">
        <v>579</v>
      </c>
    </row>
    <row r="58" spans="1:7" x14ac:dyDescent="0.25">
      <c r="A58" s="1" t="s">
        <v>184</v>
      </c>
      <c r="B58" s="3" t="s">
        <v>415</v>
      </c>
      <c r="C58" s="1" t="s">
        <v>49</v>
      </c>
      <c r="D58" s="1">
        <v>395</v>
      </c>
      <c r="E58" s="1">
        <v>184</v>
      </c>
      <c r="F58" s="1">
        <v>0</v>
      </c>
      <c r="G58" s="3">
        <v>579</v>
      </c>
    </row>
    <row r="59" spans="1:7" x14ac:dyDescent="0.25">
      <c r="A59" s="1" t="s">
        <v>185</v>
      </c>
      <c r="B59" s="3" t="s">
        <v>150</v>
      </c>
      <c r="C59" s="1" t="s">
        <v>148</v>
      </c>
      <c r="D59" s="1">
        <v>385</v>
      </c>
      <c r="E59" s="1">
        <v>193</v>
      </c>
      <c r="F59" s="1">
        <v>3</v>
      </c>
      <c r="G59" s="3">
        <v>578</v>
      </c>
    </row>
    <row r="60" spans="1:7" x14ac:dyDescent="0.25">
      <c r="A60" s="1" t="s">
        <v>186</v>
      </c>
      <c r="B60" s="3" t="s">
        <v>52</v>
      </c>
      <c r="C60" s="1" t="s">
        <v>49</v>
      </c>
      <c r="D60" s="1">
        <v>381</v>
      </c>
      <c r="E60" s="1">
        <v>194</v>
      </c>
      <c r="F60" s="1">
        <v>4</v>
      </c>
      <c r="G60" s="3">
        <v>575</v>
      </c>
    </row>
    <row r="61" spans="1:7" x14ac:dyDescent="0.25">
      <c r="A61" s="1" t="s">
        <v>187</v>
      </c>
      <c r="B61" s="3" t="s">
        <v>272</v>
      </c>
      <c r="C61" s="1" t="s">
        <v>49</v>
      </c>
      <c r="D61" s="1">
        <v>383</v>
      </c>
      <c r="E61" s="1">
        <v>192</v>
      </c>
      <c r="F61" s="1">
        <v>3</v>
      </c>
      <c r="G61" s="3">
        <v>575</v>
      </c>
    </row>
    <row r="62" spans="1:7" x14ac:dyDescent="0.25">
      <c r="A62" s="1" t="s">
        <v>188</v>
      </c>
      <c r="B62" s="3" t="s">
        <v>33</v>
      </c>
      <c r="C62" s="1" t="s">
        <v>48</v>
      </c>
      <c r="D62" s="1">
        <v>384</v>
      </c>
      <c r="E62" s="1">
        <v>190</v>
      </c>
      <c r="F62" s="1">
        <v>5</v>
      </c>
      <c r="G62" s="3">
        <v>574</v>
      </c>
    </row>
    <row r="63" spans="1:7" x14ac:dyDescent="0.25">
      <c r="A63" s="1" t="s">
        <v>189</v>
      </c>
      <c r="B63" s="3" t="s">
        <v>297</v>
      </c>
      <c r="C63" s="1" t="s">
        <v>135</v>
      </c>
      <c r="D63" s="1">
        <v>374</v>
      </c>
      <c r="E63" s="1">
        <v>199</v>
      </c>
      <c r="F63" s="1">
        <v>4</v>
      </c>
      <c r="G63" s="3">
        <v>573</v>
      </c>
    </row>
    <row r="64" spans="1:7" x14ac:dyDescent="0.25">
      <c r="A64" s="1" t="s">
        <v>190</v>
      </c>
      <c r="B64" s="3" t="s">
        <v>283</v>
      </c>
      <c r="C64" s="1" t="s">
        <v>144</v>
      </c>
      <c r="D64" s="1">
        <v>382</v>
      </c>
      <c r="E64" s="1">
        <v>191</v>
      </c>
      <c r="F64" s="1">
        <v>3</v>
      </c>
      <c r="G64" s="3">
        <v>573</v>
      </c>
    </row>
    <row r="65" spans="1:7" x14ac:dyDescent="0.25">
      <c r="A65" s="1" t="s">
        <v>191</v>
      </c>
      <c r="B65" s="3" t="s">
        <v>235</v>
      </c>
      <c r="C65" s="1" t="s">
        <v>232</v>
      </c>
      <c r="D65" s="1">
        <v>388</v>
      </c>
      <c r="E65" s="1">
        <v>185</v>
      </c>
      <c r="F65" s="1">
        <v>10</v>
      </c>
      <c r="G65" s="3">
        <v>573</v>
      </c>
    </row>
    <row r="66" spans="1:7" x14ac:dyDescent="0.25">
      <c r="A66" s="1" t="s">
        <v>192</v>
      </c>
      <c r="B66" s="3" t="s">
        <v>120</v>
      </c>
      <c r="C66" s="1" t="s">
        <v>124</v>
      </c>
      <c r="D66" s="1">
        <v>377</v>
      </c>
      <c r="E66" s="1">
        <v>195</v>
      </c>
      <c r="F66" s="1">
        <v>1</v>
      </c>
      <c r="G66" s="3">
        <v>572</v>
      </c>
    </row>
    <row r="67" spans="1:7" x14ac:dyDescent="0.25">
      <c r="A67" s="1" t="s">
        <v>193</v>
      </c>
      <c r="B67" s="3" t="s">
        <v>103</v>
      </c>
      <c r="C67" s="1" t="s">
        <v>100</v>
      </c>
      <c r="D67" s="1">
        <v>394</v>
      </c>
      <c r="E67" s="1">
        <v>177</v>
      </c>
      <c r="F67" s="1">
        <v>1</v>
      </c>
      <c r="G67" s="3">
        <v>571</v>
      </c>
    </row>
    <row r="68" spans="1:7" x14ac:dyDescent="0.25">
      <c r="A68" s="1" t="s">
        <v>194</v>
      </c>
      <c r="B68" s="3" t="s">
        <v>432</v>
      </c>
      <c r="C68" s="1" t="s">
        <v>49</v>
      </c>
      <c r="D68" s="1">
        <v>398</v>
      </c>
      <c r="E68" s="1">
        <v>171</v>
      </c>
      <c r="F68" s="1">
        <v>9</v>
      </c>
      <c r="G68" s="3">
        <v>569</v>
      </c>
    </row>
    <row r="69" spans="1:7" x14ac:dyDescent="0.25">
      <c r="A69" s="1" t="s">
        <v>195</v>
      </c>
      <c r="B69" s="3" t="s">
        <v>284</v>
      </c>
      <c r="C69" s="1" t="s">
        <v>144</v>
      </c>
      <c r="D69" s="1">
        <v>369</v>
      </c>
      <c r="E69" s="1">
        <v>199</v>
      </c>
      <c r="F69" s="1">
        <v>1</v>
      </c>
      <c r="G69" s="3">
        <v>568</v>
      </c>
    </row>
    <row r="70" spans="1:7" x14ac:dyDescent="0.25">
      <c r="A70" s="1" t="s">
        <v>196</v>
      </c>
      <c r="B70" s="3" t="s">
        <v>373</v>
      </c>
      <c r="C70" s="1" t="s">
        <v>135</v>
      </c>
      <c r="D70" s="1">
        <v>369</v>
      </c>
      <c r="E70" s="1">
        <v>199</v>
      </c>
      <c r="F70" s="1">
        <v>5</v>
      </c>
      <c r="G70" s="3">
        <v>568</v>
      </c>
    </row>
    <row r="71" spans="1:7" x14ac:dyDescent="0.25">
      <c r="A71" s="1" t="s">
        <v>197</v>
      </c>
      <c r="B71" s="3" t="s">
        <v>371</v>
      </c>
      <c r="C71" s="1" t="s">
        <v>135</v>
      </c>
      <c r="D71" s="1">
        <v>375</v>
      </c>
      <c r="E71" s="1">
        <v>193</v>
      </c>
      <c r="F71" s="1">
        <v>4</v>
      </c>
      <c r="G71" s="3">
        <v>568</v>
      </c>
    </row>
    <row r="72" spans="1:7" x14ac:dyDescent="0.25">
      <c r="A72" s="1" t="s">
        <v>198</v>
      </c>
      <c r="B72" s="3" t="s">
        <v>233</v>
      </c>
      <c r="C72" s="1" t="s">
        <v>232</v>
      </c>
      <c r="D72" s="1">
        <v>375</v>
      </c>
      <c r="E72" s="1">
        <v>190</v>
      </c>
      <c r="F72" s="1">
        <v>7</v>
      </c>
      <c r="G72" s="3">
        <v>565</v>
      </c>
    </row>
    <row r="73" spans="1:7" x14ac:dyDescent="0.25">
      <c r="A73" s="1" t="s">
        <v>199</v>
      </c>
      <c r="B73" s="3" t="s">
        <v>448</v>
      </c>
      <c r="C73" s="1" t="s">
        <v>49</v>
      </c>
      <c r="D73" s="1">
        <v>383</v>
      </c>
      <c r="E73" s="1">
        <v>182</v>
      </c>
      <c r="F73" s="1">
        <v>2</v>
      </c>
      <c r="G73" s="3">
        <v>565</v>
      </c>
    </row>
    <row r="74" spans="1:7" x14ac:dyDescent="0.25">
      <c r="A74" s="1" t="s">
        <v>200</v>
      </c>
      <c r="B74" s="5" t="s">
        <v>60</v>
      </c>
      <c r="C74" s="6" t="s">
        <v>49</v>
      </c>
      <c r="D74" s="6">
        <v>398</v>
      </c>
      <c r="E74" s="6">
        <v>167</v>
      </c>
      <c r="F74" s="6">
        <v>6</v>
      </c>
      <c r="G74" s="7">
        <v>565</v>
      </c>
    </row>
    <row r="75" spans="1:7" x14ac:dyDescent="0.25">
      <c r="A75" s="1" t="s">
        <v>201</v>
      </c>
      <c r="B75" s="3" t="s">
        <v>99</v>
      </c>
      <c r="C75" s="1" t="s">
        <v>100</v>
      </c>
      <c r="D75" s="1">
        <v>372</v>
      </c>
      <c r="E75" s="1">
        <v>189</v>
      </c>
      <c r="F75" s="1">
        <v>2</v>
      </c>
      <c r="G75" s="3">
        <v>561</v>
      </c>
    </row>
    <row r="76" spans="1:7" x14ac:dyDescent="0.25">
      <c r="A76" s="1" t="s">
        <v>202</v>
      </c>
      <c r="B76" s="3" t="s">
        <v>121</v>
      </c>
      <c r="C76" s="1" t="s">
        <v>125</v>
      </c>
      <c r="D76" s="1">
        <v>372</v>
      </c>
      <c r="E76" s="1">
        <v>188</v>
      </c>
      <c r="F76" s="1">
        <v>5</v>
      </c>
      <c r="G76" s="3">
        <v>560</v>
      </c>
    </row>
    <row r="77" spans="1:7" x14ac:dyDescent="0.25">
      <c r="A77" s="1" t="s">
        <v>203</v>
      </c>
      <c r="B77" s="3" t="s">
        <v>280</v>
      </c>
      <c r="C77" s="1" t="s">
        <v>144</v>
      </c>
      <c r="D77" s="1">
        <v>364</v>
      </c>
      <c r="E77" s="1">
        <v>195</v>
      </c>
      <c r="F77" s="1">
        <v>5</v>
      </c>
      <c r="G77" s="3">
        <v>559</v>
      </c>
    </row>
    <row r="78" spans="1:7" x14ac:dyDescent="0.25">
      <c r="A78" s="1" t="s">
        <v>204</v>
      </c>
      <c r="B78" s="3" t="s">
        <v>57</v>
      </c>
      <c r="C78" s="1" t="s">
        <v>49</v>
      </c>
      <c r="D78" s="1">
        <v>342</v>
      </c>
      <c r="E78" s="1">
        <v>216</v>
      </c>
      <c r="F78" s="1">
        <v>7</v>
      </c>
      <c r="G78" s="3">
        <v>558</v>
      </c>
    </row>
    <row r="79" spans="1:7" x14ac:dyDescent="0.25">
      <c r="A79" s="1" t="s">
        <v>205</v>
      </c>
      <c r="B79" s="3" t="s">
        <v>285</v>
      </c>
      <c r="C79" s="1" t="s">
        <v>144</v>
      </c>
      <c r="D79" s="1">
        <v>358</v>
      </c>
      <c r="E79" s="1">
        <v>200</v>
      </c>
      <c r="F79" s="1">
        <v>2</v>
      </c>
      <c r="G79" s="3">
        <v>558</v>
      </c>
    </row>
    <row r="80" spans="1:7" x14ac:dyDescent="0.25">
      <c r="A80" s="1" t="s">
        <v>206</v>
      </c>
      <c r="B80" s="3" t="s">
        <v>445</v>
      </c>
      <c r="C80" s="1" t="s">
        <v>49</v>
      </c>
      <c r="D80" s="1">
        <v>369</v>
      </c>
      <c r="E80" s="1">
        <v>189</v>
      </c>
      <c r="F80" s="1">
        <v>1</v>
      </c>
      <c r="G80" s="3">
        <v>558</v>
      </c>
    </row>
    <row r="81" spans="1:7" x14ac:dyDescent="0.25">
      <c r="A81" s="1" t="s">
        <v>207</v>
      </c>
      <c r="B81" s="3" t="s">
        <v>372</v>
      </c>
      <c r="C81" s="1" t="s">
        <v>135</v>
      </c>
      <c r="D81" s="1">
        <v>364</v>
      </c>
      <c r="E81" s="1">
        <v>193</v>
      </c>
      <c r="F81" s="1">
        <v>4</v>
      </c>
      <c r="G81" s="3">
        <v>557</v>
      </c>
    </row>
    <row r="82" spans="1:7" x14ac:dyDescent="0.25">
      <c r="A82" s="1" t="s">
        <v>208</v>
      </c>
      <c r="B82" s="3" t="s">
        <v>238</v>
      </c>
      <c r="C82" s="1" t="s">
        <v>50</v>
      </c>
      <c r="D82" s="1">
        <v>372</v>
      </c>
      <c r="E82" s="1">
        <v>185</v>
      </c>
      <c r="F82" s="1">
        <v>2</v>
      </c>
      <c r="G82" s="3">
        <v>557</v>
      </c>
    </row>
    <row r="83" spans="1:7" x14ac:dyDescent="0.25">
      <c r="A83" s="1" t="s">
        <v>209</v>
      </c>
      <c r="B83" s="3" t="s">
        <v>336</v>
      </c>
      <c r="C83" s="1" t="s">
        <v>49</v>
      </c>
      <c r="D83" s="1">
        <v>360</v>
      </c>
      <c r="E83" s="1">
        <v>196</v>
      </c>
      <c r="F83" s="1">
        <v>6</v>
      </c>
      <c r="G83" s="3">
        <v>556</v>
      </c>
    </row>
    <row r="84" spans="1:7" x14ac:dyDescent="0.25">
      <c r="A84" s="1" t="s">
        <v>210</v>
      </c>
      <c r="B84" s="3" t="s">
        <v>455</v>
      </c>
      <c r="C84" s="1" t="s">
        <v>49</v>
      </c>
      <c r="D84" s="1">
        <v>367</v>
      </c>
      <c r="E84" s="1">
        <v>189</v>
      </c>
      <c r="F84" s="1">
        <v>4</v>
      </c>
      <c r="G84" s="3">
        <v>556</v>
      </c>
    </row>
    <row r="85" spans="1:7" x14ac:dyDescent="0.25">
      <c r="A85" s="1" t="s">
        <v>211</v>
      </c>
      <c r="B85" s="3" t="s">
        <v>115</v>
      </c>
      <c r="C85" s="1" t="s">
        <v>49</v>
      </c>
      <c r="D85" s="1">
        <v>367</v>
      </c>
      <c r="E85" s="1">
        <v>188</v>
      </c>
      <c r="F85" s="1">
        <v>2</v>
      </c>
      <c r="G85" s="3">
        <v>555</v>
      </c>
    </row>
    <row r="86" spans="1:7" x14ac:dyDescent="0.25">
      <c r="A86" s="1" t="s">
        <v>212</v>
      </c>
      <c r="B86" s="3" t="s">
        <v>158</v>
      </c>
      <c r="C86" s="1" t="s">
        <v>48</v>
      </c>
      <c r="D86" s="1">
        <v>367</v>
      </c>
      <c r="E86" s="1">
        <v>188</v>
      </c>
      <c r="F86" s="1">
        <v>8</v>
      </c>
      <c r="G86" s="3">
        <v>555</v>
      </c>
    </row>
    <row r="87" spans="1:7" x14ac:dyDescent="0.25">
      <c r="A87" s="1" t="s">
        <v>213</v>
      </c>
      <c r="B87" s="3" t="s">
        <v>281</v>
      </c>
      <c r="C87" s="1" t="s">
        <v>144</v>
      </c>
      <c r="D87" s="1">
        <v>369</v>
      </c>
      <c r="E87" s="1">
        <v>186</v>
      </c>
      <c r="F87" s="1">
        <v>4</v>
      </c>
      <c r="G87" s="3">
        <v>555</v>
      </c>
    </row>
    <row r="88" spans="1:7" x14ac:dyDescent="0.25">
      <c r="A88" s="1" t="s">
        <v>214</v>
      </c>
      <c r="B88" s="3" t="s">
        <v>459</v>
      </c>
      <c r="C88" s="1" t="s">
        <v>49</v>
      </c>
      <c r="D88" s="1">
        <v>373</v>
      </c>
      <c r="E88" s="1">
        <v>181</v>
      </c>
      <c r="F88" s="1">
        <v>5</v>
      </c>
      <c r="G88" s="3">
        <v>554</v>
      </c>
    </row>
    <row r="89" spans="1:7" x14ac:dyDescent="0.25">
      <c r="A89" s="1" t="s">
        <v>215</v>
      </c>
      <c r="B89" s="3" t="s">
        <v>34</v>
      </c>
      <c r="C89" s="1" t="s">
        <v>48</v>
      </c>
      <c r="D89" s="1">
        <v>375</v>
      </c>
      <c r="E89" s="1">
        <v>178</v>
      </c>
      <c r="F89" s="1">
        <v>8</v>
      </c>
      <c r="G89" s="3">
        <v>553</v>
      </c>
    </row>
    <row r="90" spans="1:7" x14ac:dyDescent="0.25">
      <c r="A90" s="1" t="s">
        <v>216</v>
      </c>
      <c r="B90" s="3" t="s">
        <v>46</v>
      </c>
      <c r="C90" s="1" t="s">
        <v>49</v>
      </c>
      <c r="D90" s="1">
        <v>392</v>
      </c>
      <c r="E90" s="1">
        <v>158</v>
      </c>
      <c r="F90" s="1">
        <v>13</v>
      </c>
      <c r="G90" s="3">
        <v>550</v>
      </c>
    </row>
    <row r="91" spans="1:7" x14ac:dyDescent="0.25">
      <c r="A91" s="1" t="s">
        <v>217</v>
      </c>
      <c r="B91" s="3" t="s">
        <v>282</v>
      </c>
      <c r="C91" s="1" t="s">
        <v>144</v>
      </c>
      <c r="D91" s="1">
        <v>383</v>
      </c>
      <c r="E91" s="1">
        <v>166</v>
      </c>
      <c r="F91" s="1">
        <v>14</v>
      </c>
      <c r="G91" s="3">
        <v>549</v>
      </c>
    </row>
    <row r="92" spans="1:7" x14ac:dyDescent="0.25">
      <c r="A92" s="1" t="s">
        <v>218</v>
      </c>
      <c r="B92" s="3" t="s">
        <v>335</v>
      </c>
      <c r="C92" s="1" t="s">
        <v>323</v>
      </c>
      <c r="D92" s="1">
        <v>383</v>
      </c>
      <c r="E92" s="1">
        <v>163</v>
      </c>
      <c r="F92" s="1">
        <v>7</v>
      </c>
      <c r="G92" s="3">
        <v>546</v>
      </c>
    </row>
    <row r="93" spans="1:7" x14ac:dyDescent="0.25">
      <c r="A93" s="1" t="s">
        <v>219</v>
      </c>
      <c r="B93" s="3" t="s">
        <v>305</v>
      </c>
      <c r="C93" s="1" t="s">
        <v>49</v>
      </c>
      <c r="D93" s="1">
        <v>369</v>
      </c>
      <c r="E93" s="1">
        <v>176</v>
      </c>
      <c r="F93" s="1">
        <v>3</v>
      </c>
      <c r="G93" s="3">
        <v>545</v>
      </c>
    </row>
    <row r="94" spans="1:7" x14ac:dyDescent="0.25">
      <c r="A94" s="1" t="s">
        <v>220</v>
      </c>
      <c r="B94" s="3" t="s">
        <v>53</v>
      </c>
      <c r="C94" s="1" t="s">
        <v>54</v>
      </c>
      <c r="D94" s="1">
        <v>368</v>
      </c>
      <c r="E94" s="1">
        <v>175</v>
      </c>
      <c r="F94" s="1">
        <v>4</v>
      </c>
      <c r="G94" s="3">
        <v>543</v>
      </c>
    </row>
    <row r="95" spans="1:7" x14ac:dyDescent="0.25">
      <c r="A95" s="1" t="s">
        <v>221</v>
      </c>
      <c r="B95" s="3" t="s">
        <v>102</v>
      </c>
      <c r="C95" s="1" t="s">
        <v>100</v>
      </c>
      <c r="D95" s="1">
        <v>374</v>
      </c>
      <c r="E95" s="1">
        <v>167</v>
      </c>
      <c r="F95" s="1">
        <v>7</v>
      </c>
      <c r="G95" s="3">
        <v>541</v>
      </c>
    </row>
    <row r="96" spans="1:7" x14ac:dyDescent="0.25">
      <c r="A96" s="1" t="s">
        <v>222</v>
      </c>
      <c r="B96" s="3" t="s">
        <v>250</v>
      </c>
      <c r="C96" s="1" t="s">
        <v>49</v>
      </c>
      <c r="D96" s="1">
        <v>366</v>
      </c>
      <c r="E96" s="1">
        <v>171</v>
      </c>
      <c r="F96" s="1">
        <v>5</v>
      </c>
      <c r="G96" s="3">
        <v>537</v>
      </c>
    </row>
    <row r="97" spans="1:7" x14ac:dyDescent="0.25">
      <c r="A97" s="1" t="s">
        <v>223</v>
      </c>
      <c r="B97" s="3" t="s">
        <v>278</v>
      </c>
      <c r="C97" s="1" t="s">
        <v>144</v>
      </c>
      <c r="D97" s="1">
        <v>374</v>
      </c>
      <c r="E97" s="1">
        <v>160</v>
      </c>
      <c r="F97" s="1">
        <v>7</v>
      </c>
      <c r="G97" s="3">
        <v>534</v>
      </c>
    </row>
    <row r="98" spans="1:7" x14ac:dyDescent="0.25">
      <c r="A98" s="1" t="s">
        <v>224</v>
      </c>
      <c r="B98" s="3" t="s">
        <v>304</v>
      </c>
      <c r="C98" s="1" t="s">
        <v>49</v>
      </c>
      <c r="D98" s="1">
        <v>365</v>
      </c>
      <c r="E98" s="1">
        <v>167</v>
      </c>
      <c r="F98" s="1">
        <v>6</v>
      </c>
      <c r="G98" s="3">
        <v>532</v>
      </c>
    </row>
    <row r="99" spans="1:7" x14ac:dyDescent="0.25">
      <c r="A99" s="1" t="s">
        <v>225</v>
      </c>
      <c r="B99" s="3" t="s">
        <v>265</v>
      </c>
      <c r="C99" s="1" t="s">
        <v>268</v>
      </c>
      <c r="D99" s="1">
        <v>375</v>
      </c>
      <c r="E99" s="1">
        <v>157</v>
      </c>
      <c r="F99" s="1">
        <v>4</v>
      </c>
      <c r="G99" s="3">
        <v>532</v>
      </c>
    </row>
    <row r="100" spans="1:7" x14ac:dyDescent="0.25">
      <c r="A100" s="1" t="s">
        <v>226</v>
      </c>
      <c r="B100" s="3" t="s">
        <v>269</v>
      </c>
      <c r="C100" s="1" t="s">
        <v>49</v>
      </c>
      <c r="D100" s="1">
        <v>350</v>
      </c>
      <c r="E100" s="1">
        <v>179</v>
      </c>
      <c r="F100" s="1">
        <v>9</v>
      </c>
      <c r="G100" s="3">
        <v>529</v>
      </c>
    </row>
    <row r="101" spans="1:7" x14ac:dyDescent="0.25">
      <c r="A101" s="1" t="s">
        <v>377</v>
      </c>
      <c r="B101" s="3" t="s">
        <v>347</v>
      </c>
      <c r="C101" s="1" t="s">
        <v>268</v>
      </c>
      <c r="D101" s="1">
        <v>371</v>
      </c>
      <c r="E101" s="1">
        <v>157</v>
      </c>
      <c r="F101" s="1">
        <v>6</v>
      </c>
      <c r="G101" s="3">
        <v>528</v>
      </c>
    </row>
    <row r="102" spans="1:7" x14ac:dyDescent="0.25">
      <c r="A102" s="1" t="s">
        <v>378</v>
      </c>
      <c r="B102" s="3" t="s">
        <v>279</v>
      </c>
      <c r="C102" s="1" t="s">
        <v>144</v>
      </c>
      <c r="D102" s="1">
        <v>351</v>
      </c>
      <c r="E102" s="1">
        <v>174</v>
      </c>
      <c r="F102" s="1">
        <v>6</v>
      </c>
      <c r="G102" s="3">
        <v>525</v>
      </c>
    </row>
    <row r="103" spans="1:7" x14ac:dyDescent="0.25">
      <c r="A103" s="1" t="s">
        <v>379</v>
      </c>
      <c r="B103" s="3" t="s">
        <v>332</v>
      </c>
      <c r="C103" s="1" t="s">
        <v>323</v>
      </c>
      <c r="D103" s="1">
        <v>371</v>
      </c>
      <c r="E103" s="1">
        <v>151</v>
      </c>
      <c r="F103" s="1">
        <v>9</v>
      </c>
      <c r="G103" s="3">
        <v>522</v>
      </c>
    </row>
    <row r="104" spans="1:7" x14ac:dyDescent="0.25">
      <c r="A104" s="1" t="s">
        <v>380</v>
      </c>
      <c r="B104" s="3" t="s">
        <v>358</v>
      </c>
      <c r="C104" s="1" t="s">
        <v>49</v>
      </c>
      <c r="D104" s="1">
        <v>383</v>
      </c>
      <c r="E104" s="1">
        <v>139</v>
      </c>
      <c r="F104" s="1">
        <v>8</v>
      </c>
      <c r="G104" s="3">
        <v>522</v>
      </c>
    </row>
    <row r="105" spans="1:7" x14ac:dyDescent="0.25">
      <c r="A105" s="1" t="s">
        <v>381</v>
      </c>
      <c r="B105" s="3" t="s">
        <v>355</v>
      </c>
      <c r="C105" s="1" t="s">
        <v>268</v>
      </c>
      <c r="D105" s="1">
        <v>354</v>
      </c>
      <c r="E105" s="1">
        <v>167</v>
      </c>
      <c r="F105" s="1">
        <v>3</v>
      </c>
      <c r="G105" s="3">
        <v>521</v>
      </c>
    </row>
    <row r="106" spans="1:7" x14ac:dyDescent="0.25">
      <c r="A106" s="1" t="s">
        <v>382</v>
      </c>
      <c r="B106" s="3" t="s">
        <v>136</v>
      </c>
      <c r="C106" s="1" t="s">
        <v>135</v>
      </c>
      <c r="D106" s="1">
        <v>362</v>
      </c>
      <c r="E106" s="1">
        <v>158</v>
      </c>
      <c r="F106" s="1">
        <v>2</v>
      </c>
      <c r="G106" s="3">
        <v>520</v>
      </c>
    </row>
    <row r="107" spans="1:7" x14ac:dyDescent="0.25">
      <c r="A107" s="1" t="s">
        <v>383</v>
      </c>
      <c r="B107" s="3" t="s">
        <v>256</v>
      </c>
      <c r="C107" s="1" t="s">
        <v>49</v>
      </c>
      <c r="D107" s="1">
        <v>334</v>
      </c>
      <c r="E107" s="1">
        <v>185</v>
      </c>
      <c r="F107" s="1">
        <v>6</v>
      </c>
      <c r="G107" s="3">
        <v>519</v>
      </c>
    </row>
    <row r="108" spans="1:7" x14ac:dyDescent="0.25">
      <c r="A108" s="1" t="s">
        <v>384</v>
      </c>
      <c r="B108" s="3" t="s">
        <v>324</v>
      </c>
      <c r="C108" s="1" t="s">
        <v>323</v>
      </c>
      <c r="D108" s="1">
        <v>349</v>
      </c>
      <c r="E108" s="1">
        <v>170</v>
      </c>
      <c r="F108" s="1">
        <v>6</v>
      </c>
      <c r="G108" s="3">
        <v>519</v>
      </c>
    </row>
    <row r="109" spans="1:7" x14ac:dyDescent="0.25">
      <c r="A109" s="1" t="s">
        <v>385</v>
      </c>
      <c r="B109" s="3" t="s">
        <v>122</v>
      </c>
      <c r="C109" s="1" t="s">
        <v>125</v>
      </c>
      <c r="D109" s="1">
        <v>358</v>
      </c>
      <c r="E109" s="1">
        <v>160</v>
      </c>
      <c r="F109" s="1">
        <v>6</v>
      </c>
      <c r="G109" s="3">
        <v>518</v>
      </c>
    </row>
    <row r="110" spans="1:7" x14ac:dyDescent="0.25">
      <c r="A110" s="1" t="s">
        <v>386</v>
      </c>
      <c r="B110" s="5" t="s">
        <v>356</v>
      </c>
      <c r="C110" s="1" t="s">
        <v>49</v>
      </c>
      <c r="D110" s="1">
        <v>355</v>
      </c>
      <c r="E110" s="1">
        <v>162</v>
      </c>
      <c r="F110" s="1">
        <v>1</v>
      </c>
      <c r="G110" s="3">
        <v>517</v>
      </c>
    </row>
    <row r="111" spans="1:7" x14ac:dyDescent="0.25">
      <c r="A111" s="1" t="s">
        <v>387</v>
      </c>
      <c r="B111" s="3" t="s">
        <v>325</v>
      </c>
      <c r="C111" s="1" t="s">
        <v>323</v>
      </c>
      <c r="D111" s="1">
        <v>368</v>
      </c>
      <c r="E111" s="1">
        <v>149</v>
      </c>
      <c r="F111" s="1">
        <v>13</v>
      </c>
      <c r="G111" s="3">
        <v>517</v>
      </c>
    </row>
    <row r="112" spans="1:7" x14ac:dyDescent="0.25">
      <c r="A112" s="1" t="s">
        <v>388</v>
      </c>
      <c r="B112" s="3" t="s">
        <v>61</v>
      </c>
      <c r="C112" s="1" t="s">
        <v>49</v>
      </c>
      <c r="D112" s="1">
        <v>372</v>
      </c>
      <c r="E112" s="1">
        <v>143</v>
      </c>
      <c r="F112" s="1">
        <v>15</v>
      </c>
      <c r="G112" s="3">
        <v>515</v>
      </c>
    </row>
    <row r="113" spans="1:7" x14ac:dyDescent="0.25">
      <c r="A113" s="1" t="s">
        <v>389</v>
      </c>
      <c r="B113" s="3" t="s">
        <v>404</v>
      </c>
      <c r="C113" s="1" t="s">
        <v>232</v>
      </c>
      <c r="D113" s="1">
        <v>367</v>
      </c>
      <c r="E113" s="1">
        <v>147</v>
      </c>
      <c r="F113" s="1">
        <v>6</v>
      </c>
      <c r="G113" s="3">
        <v>514</v>
      </c>
    </row>
    <row r="114" spans="1:7" x14ac:dyDescent="0.25">
      <c r="A114" s="1" t="s">
        <v>390</v>
      </c>
      <c r="B114" s="3" t="s">
        <v>112</v>
      </c>
      <c r="C114" s="1" t="s">
        <v>49</v>
      </c>
      <c r="D114" s="1">
        <v>356</v>
      </c>
      <c r="E114" s="1">
        <v>157</v>
      </c>
      <c r="F114" s="1">
        <v>10</v>
      </c>
      <c r="G114" s="3">
        <v>513</v>
      </c>
    </row>
    <row r="115" spans="1:7" x14ac:dyDescent="0.25">
      <c r="A115" s="1" t="s">
        <v>391</v>
      </c>
      <c r="B115" s="3" t="s">
        <v>463</v>
      </c>
      <c r="C115" s="1" t="s">
        <v>49</v>
      </c>
      <c r="D115" s="1">
        <v>348</v>
      </c>
      <c r="E115" s="1">
        <v>162</v>
      </c>
      <c r="F115" s="1">
        <v>14</v>
      </c>
      <c r="G115" s="3">
        <v>510</v>
      </c>
    </row>
    <row r="116" spans="1:7" x14ac:dyDescent="0.25">
      <c r="A116" s="1" t="s">
        <v>392</v>
      </c>
      <c r="B116" s="3" t="s">
        <v>123</v>
      </c>
      <c r="C116" s="1" t="s">
        <v>125</v>
      </c>
      <c r="D116" s="1">
        <v>364</v>
      </c>
      <c r="E116" s="1">
        <v>146</v>
      </c>
      <c r="F116" s="1">
        <v>4</v>
      </c>
      <c r="G116" s="3">
        <v>510</v>
      </c>
    </row>
    <row r="117" spans="1:7" x14ac:dyDescent="0.25">
      <c r="A117" s="1" t="s">
        <v>393</v>
      </c>
      <c r="B117" s="3" t="s">
        <v>333</v>
      </c>
      <c r="C117" s="1" t="s">
        <v>323</v>
      </c>
      <c r="D117" s="1">
        <v>351</v>
      </c>
      <c r="E117" s="1">
        <v>154</v>
      </c>
      <c r="F117" s="1">
        <v>11</v>
      </c>
      <c r="G117" s="3">
        <v>505</v>
      </c>
    </row>
    <row r="118" spans="1:7" x14ac:dyDescent="0.25">
      <c r="A118" s="1" t="s">
        <v>394</v>
      </c>
      <c r="B118" s="3" t="s">
        <v>447</v>
      </c>
      <c r="C118" s="1" t="s">
        <v>49</v>
      </c>
      <c r="D118" s="1">
        <v>353</v>
      </c>
      <c r="E118" s="1">
        <v>152</v>
      </c>
      <c r="F118" s="1">
        <v>8</v>
      </c>
      <c r="G118" s="3">
        <v>505</v>
      </c>
    </row>
    <row r="119" spans="1:7" x14ac:dyDescent="0.25">
      <c r="A119" s="1" t="s">
        <v>395</v>
      </c>
      <c r="B119" s="3" t="s">
        <v>117</v>
      </c>
      <c r="C119" s="1" t="s">
        <v>125</v>
      </c>
      <c r="D119" s="1">
        <v>377</v>
      </c>
      <c r="E119" s="1">
        <v>124</v>
      </c>
      <c r="F119" s="1">
        <v>11</v>
      </c>
      <c r="G119" s="3">
        <v>501</v>
      </c>
    </row>
    <row r="120" spans="1:7" x14ac:dyDescent="0.25">
      <c r="A120" s="1" t="s">
        <v>396</v>
      </c>
      <c r="B120" s="3" t="s">
        <v>249</v>
      </c>
      <c r="C120" s="1" t="s">
        <v>49</v>
      </c>
      <c r="D120" s="1">
        <v>334</v>
      </c>
      <c r="E120" s="1">
        <v>160</v>
      </c>
      <c r="F120" s="1">
        <v>11</v>
      </c>
      <c r="G120" s="3">
        <v>494</v>
      </c>
    </row>
    <row r="121" spans="1:7" x14ac:dyDescent="0.25">
      <c r="A121" s="1" t="s">
        <v>397</v>
      </c>
      <c r="B121" s="3" t="s">
        <v>236</v>
      </c>
      <c r="C121" s="1" t="s">
        <v>50</v>
      </c>
      <c r="D121" s="1">
        <v>353</v>
      </c>
      <c r="E121" s="1">
        <v>135</v>
      </c>
      <c r="F121" s="1">
        <v>12</v>
      </c>
      <c r="G121" s="3">
        <v>488</v>
      </c>
    </row>
    <row r="122" spans="1:7" x14ac:dyDescent="0.25">
      <c r="A122" s="1" t="s">
        <v>398</v>
      </c>
      <c r="B122" s="3" t="s">
        <v>326</v>
      </c>
      <c r="C122" s="1" t="s">
        <v>323</v>
      </c>
      <c r="D122" s="1">
        <v>306</v>
      </c>
      <c r="E122" s="1">
        <v>124</v>
      </c>
      <c r="F122" s="1">
        <v>21</v>
      </c>
      <c r="G122" s="3">
        <v>430</v>
      </c>
    </row>
    <row r="123" spans="1:7" x14ac:dyDescent="0.25">
      <c r="A123" s="1" t="s">
        <v>399</v>
      </c>
    </row>
    <row r="124" spans="1:7" x14ac:dyDescent="0.25">
      <c r="A124" s="1" t="s">
        <v>400</v>
      </c>
    </row>
  </sheetData>
  <mergeCells count="1">
    <mergeCell ref="B1:G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4"/>
  <sheetViews>
    <sheetView tabSelected="1" workbookViewId="0">
      <selection activeCell="B1" sqref="B1"/>
    </sheetView>
  </sheetViews>
  <sheetFormatPr defaultRowHeight="15.75" x14ac:dyDescent="0.25"/>
  <cols>
    <col min="1" max="1" width="9.140625" style="1"/>
    <col min="2" max="3" width="36" style="1" bestFit="1" customWidth="1"/>
    <col min="4" max="8" width="9.140625" style="1"/>
    <col min="9" max="9" width="36" style="1" bestFit="1" customWidth="1"/>
    <col min="10" max="16384" width="9.140625" style="1"/>
  </cols>
  <sheetData>
    <row r="1" spans="2:14" ht="16.5" thickBot="1" x14ac:dyDescent="0.3"/>
    <row r="2" spans="2:14" ht="16.5" thickBot="1" x14ac:dyDescent="0.3">
      <c r="B2" s="31" t="s">
        <v>464</v>
      </c>
      <c r="C2" s="32"/>
      <c r="D2" s="32"/>
      <c r="E2" s="32"/>
      <c r="F2" s="32"/>
      <c r="G2" s="33"/>
      <c r="I2" s="31" t="s">
        <v>466</v>
      </c>
      <c r="J2" s="32"/>
      <c r="K2" s="32"/>
      <c r="L2" s="32"/>
      <c r="M2" s="33"/>
    </row>
    <row r="3" spans="2:14" x14ac:dyDescent="0.25">
      <c r="B3" s="15" t="s">
        <v>55</v>
      </c>
      <c r="C3" s="14" t="s">
        <v>49</v>
      </c>
      <c r="D3" s="14">
        <v>409</v>
      </c>
      <c r="E3" s="14">
        <v>247</v>
      </c>
      <c r="F3" s="14">
        <v>2</v>
      </c>
      <c r="G3" s="16">
        <v>656</v>
      </c>
      <c r="I3" s="15" t="s">
        <v>276</v>
      </c>
      <c r="J3" s="14">
        <v>392</v>
      </c>
      <c r="K3" s="14">
        <v>215</v>
      </c>
      <c r="L3" s="14">
        <v>3</v>
      </c>
      <c r="M3" s="16">
        <v>607</v>
      </c>
    </row>
    <row r="4" spans="2:14" x14ac:dyDescent="0.25">
      <c r="B4" s="17" t="s">
        <v>140</v>
      </c>
      <c r="C4" s="11" t="s">
        <v>139</v>
      </c>
      <c r="D4" s="11">
        <v>426</v>
      </c>
      <c r="E4" s="11">
        <v>228</v>
      </c>
      <c r="F4" s="11">
        <v>2</v>
      </c>
      <c r="G4" s="18">
        <v>654</v>
      </c>
      <c r="I4" s="17" t="s">
        <v>337</v>
      </c>
      <c r="J4" s="11">
        <v>388</v>
      </c>
      <c r="K4" s="11">
        <v>215</v>
      </c>
      <c r="L4" s="11">
        <v>4</v>
      </c>
      <c r="M4" s="26">
        <v>603</v>
      </c>
    </row>
    <row r="5" spans="2:14" ht="16.5" thickBot="1" x14ac:dyDescent="0.3">
      <c r="B5" s="19" t="s">
        <v>56</v>
      </c>
      <c r="C5" s="20" t="s">
        <v>49</v>
      </c>
      <c r="D5" s="20">
        <v>411</v>
      </c>
      <c r="E5" s="20">
        <v>240</v>
      </c>
      <c r="F5" s="20">
        <v>5</v>
      </c>
      <c r="G5" s="21">
        <v>651</v>
      </c>
      <c r="I5" s="19" t="s">
        <v>457</v>
      </c>
      <c r="J5" s="20">
        <v>398</v>
      </c>
      <c r="K5" s="20">
        <v>205</v>
      </c>
      <c r="L5" s="20">
        <v>6</v>
      </c>
      <c r="M5" s="27">
        <v>603</v>
      </c>
    </row>
    <row r="7" spans="2:14" ht="16.5" thickBot="1" x14ac:dyDescent="0.3"/>
    <row r="8" spans="2:14" ht="16.5" thickBot="1" x14ac:dyDescent="0.3">
      <c r="B8" s="31" t="s">
        <v>465</v>
      </c>
      <c r="C8" s="32"/>
      <c r="D8" s="32"/>
      <c r="E8" s="32"/>
      <c r="F8" s="32"/>
      <c r="G8" s="33"/>
      <c r="I8" s="31" t="s">
        <v>467</v>
      </c>
      <c r="J8" s="32"/>
      <c r="K8" s="32"/>
      <c r="L8" s="32"/>
      <c r="M8" s="33"/>
    </row>
    <row r="9" spans="2:14" x14ac:dyDescent="0.25">
      <c r="B9" s="15" t="s">
        <v>143</v>
      </c>
      <c r="C9" s="14" t="s">
        <v>144</v>
      </c>
      <c r="D9" s="14">
        <v>372</v>
      </c>
      <c r="E9" s="14">
        <v>245</v>
      </c>
      <c r="F9" s="14">
        <v>2</v>
      </c>
      <c r="G9" s="16">
        <v>617</v>
      </c>
      <c r="I9" s="15" t="s">
        <v>450</v>
      </c>
      <c r="J9" s="14">
        <v>376</v>
      </c>
      <c r="K9" s="14">
        <v>205</v>
      </c>
      <c r="L9" s="14">
        <v>7</v>
      </c>
      <c r="M9" s="16">
        <v>581</v>
      </c>
    </row>
    <row r="10" spans="2:14" x14ac:dyDescent="0.25">
      <c r="B10" s="17" t="s">
        <v>242</v>
      </c>
      <c r="C10" s="11" t="s">
        <v>155</v>
      </c>
      <c r="D10" s="11">
        <v>375</v>
      </c>
      <c r="E10" s="11">
        <v>234</v>
      </c>
      <c r="F10" s="11">
        <v>1</v>
      </c>
      <c r="G10" s="18">
        <v>609</v>
      </c>
      <c r="I10" s="17" t="s">
        <v>255</v>
      </c>
      <c r="J10" s="11">
        <v>366</v>
      </c>
      <c r="K10" s="11">
        <v>186</v>
      </c>
      <c r="L10" s="11">
        <v>5</v>
      </c>
      <c r="M10" s="18">
        <v>552</v>
      </c>
    </row>
    <row r="11" spans="2:14" ht="16.5" thickBot="1" x14ac:dyDescent="0.3">
      <c r="B11" s="19" t="s">
        <v>239</v>
      </c>
      <c r="C11" s="20" t="s">
        <v>50</v>
      </c>
      <c r="D11" s="20">
        <v>388</v>
      </c>
      <c r="E11" s="20">
        <v>218</v>
      </c>
      <c r="F11" s="20">
        <v>0</v>
      </c>
      <c r="G11" s="21">
        <v>606</v>
      </c>
      <c r="I11" s="19" t="s">
        <v>409</v>
      </c>
      <c r="J11" s="20">
        <v>366</v>
      </c>
      <c r="K11" s="20">
        <v>183</v>
      </c>
      <c r="L11" s="20">
        <v>9</v>
      </c>
      <c r="M11" s="21">
        <v>549</v>
      </c>
    </row>
    <row r="13" spans="2:14" ht="16.5" thickBot="1" x14ac:dyDescent="0.3"/>
    <row r="14" spans="2:14" ht="16.5" thickBot="1" x14ac:dyDescent="0.3">
      <c r="B14" s="31" t="s">
        <v>468</v>
      </c>
      <c r="C14" s="32"/>
      <c r="D14" s="32"/>
      <c r="E14" s="32"/>
      <c r="F14" s="32"/>
      <c r="G14" s="33"/>
      <c r="I14" s="31" t="s">
        <v>472</v>
      </c>
      <c r="J14" s="32"/>
      <c r="K14" s="32"/>
      <c r="L14" s="32"/>
      <c r="M14" s="32"/>
      <c r="N14" s="33"/>
    </row>
    <row r="15" spans="2:14" ht="16.5" thickBot="1" x14ac:dyDescent="0.3">
      <c r="B15" s="15" t="s">
        <v>147</v>
      </c>
      <c r="C15" s="13" t="s">
        <v>149</v>
      </c>
      <c r="D15" s="14">
        <v>790</v>
      </c>
      <c r="E15" s="14">
        <v>488</v>
      </c>
      <c r="F15" s="14">
        <v>2</v>
      </c>
      <c r="G15" s="22">
        <v>1278</v>
      </c>
      <c r="I15" s="28" t="s">
        <v>328</v>
      </c>
      <c r="J15" s="29">
        <v>399</v>
      </c>
      <c r="K15" s="29">
        <v>195</v>
      </c>
      <c r="L15" s="29">
        <v>5</v>
      </c>
      <c r="M15" s="29">
        <v>594</v>
      </c>
      <c r="N15" s="30">
        <v>641.5200000000001</v>
      </c>
    </row>
    <row r="16" spans="2:14" x14ac:dyDescent="0.25">
      <c r="B16" s="17" t="s">
        <v>143</v>
      </c>
      <c r="C16" s="12" t="s">
        <v>140</v>
      </c>
      <c r="D16" s="11">
        <v>798</v>
      </c>
      <c r="E16" s="11">
        <v>473</v>
      </c>
      <c r="F16" s="11">
        <v>4</v>
      </c>
      <c r="G16" s="23">
        <v>1271</v>
      </c>
    </row>
    <row r="17" spans="2:10" ht="16.5" thickBot="1" x14ac:dyDescent="0.3">
      <c r="B17" s="19" t="s">
        <v>353</v>
      </c>
      <c r="C17" s="24" t="s">
        <v>352</v>
      </c>
      <c r="D17" s="20">
        <v>792</v>
      </c>
      <c r="E17" s="20">
        <v>439</v>
      </c>
      <c r="F17" s="20">
        <v>1</v>
      </c>
      <c r="G17" s="25">
        <v>1231</v>
      </c>
    </row>
    <row r="18" spans="2:10" ht="16.5" thickBot="1" x14ac:dyDescent="0.3">
      <c r="I18" s="31" t="s">
        <v>473</v>
      </c>
      <c r="J18" s="33"/>
    </row>
    <row r="19" spans="2:10" ht="16.5" thickBot="1" x14ac:dyDescent="0.3">
      <c r="I19" s="28" t="s">
        <v>147</v>
      </c>
      <c r="J19" s="30">
        <v>247</v>
      </c>
    </row>
    <row r="20" spans="2:10" ht="16.5" thickBot="1" x14ac:dyDescent="0.3">
      <c r="B20" s="31" t="s">
        <v>469</v>
      </c>
      <c r="C20" s="32"/>
      <c r="D20" s="32"/>
      <c r="E20" s="32"/>
      <c r="F20" s="32"/>
      <c r="G20" s="33"/>
    </row>
    <row r="21" spans="2:10" ht="16.5" thickBot="1" x14ac:dyDescent="0.3">
      <c r="B21" s="15" t="s">
        <v>405</v>
      </c>
      <c r="C21" s="13" t="s">
        <v>406</v>
      </c>
      <c r="D21" s="14">
        <v>783</v>
      </c>
      <c r="E21" s="14">
        <v>385</v>
      </c>
      <c r="F21" s="14">
        <v>5</v>
      </c>
      <c r="G21" s="22">
        <v>1168</v>
      </c>
      <c r="I21" s="31" t="s">
        <v>474</v>
      </c>
      <c r="J21" s="33"/>
    </row>
    <row r="22" spans="2:10" ht="16.5" thickBot="1" x14ac:dyDescent="0.3">
      <c r="B22" s="17" t="s">
        <v>132</v>
      </c>
      <c r="C22" s="12" t="s">
        <v>133</v>
      </c>
      <c r="D22" s="11">
        <v>740</v>
      </c>
      <c r="E22" s="11">
        <v>413</v>
      </c>
      <c r="F22" s="11">
        <v>5</v>
      </c>
      <c r="G22" s="23">
        <v>1153</v>
      </c>
      <c r="I22" s="28" t="s">
        <v>143</v>
      </c>
      <c r="J22" s="30">
        <v>245</v>
      </c>
    </row>
    <row r="23" spans="2:10" ht="16.5" thickBot="1" x14ac:dyDescent="0.3">
      <c r="B23" s="19" t="s">
        <v>154</v>
      </c>
      <c r="C23" s="24" t="s">
        <v>156</v>
      </c>
      <c r="D23" s="20">
        <v>714</v>
      </c>
      <c r="E23" s="20">
        <v>408</v>
      </c>
      <c r="F23" s="20">
        <v>6</v>
      </c>
      <c r="G23" s="25">
        <v>1122</v>
      </c>
    </row>
    <row r="24" spans="2:10" ht="16.5" thickBot="1" x14ac:dyDescent="0.3">
      <c r="I24" s="31" t="s">
        <v>475</v>
      </c>
      <c r="J24" s="33"/>
    </row>
    <row r="25" spans="2:10" ht="16.5" thickBot="1" x14ac:dyDescent="0.3">
      <c r="I25" s="28" t="s">
        <v>282</v>
      </c>
      <c r="J25" s="30">
        <v>230</v>
      </c>
    </row>
    <row r="26" spans="2:10" ht="16.5" thickBot="1" x14ac:dyDescent="0.3">
      <c r="B26" s="31" t="s">
        <v>470</v>
      </c>
      <c r="C26" s="32"/>
      <c r="D26" s="32"/>
      <c r="E26" s="32"/>
      <c r="F26" s="32"/>
      <c r="G26" s="33"/>
    </row>
    <row r="27" spans="2:10" x14ac:dyDescent="0.25">
      <c r="B27" s="15" t="s">
        <v>308</v>
      </c>
      <c r="C27" s="13" t="s">
        <v>307</v>
      </c>
      <c r="D27" s="14">
        <v>764</v>
      </c>
      <c r="E27" s="14">
        <v>405</v>
      </c>
      <c r="F27" s="14">
        <v>7</v>
      </c>
      <c r="G27" s="22">
        <v>1169</v>
      </c>
    </row>
    <row r="28" spans="2:10" x14ac:dyDescent="0.25">
      <c r="B28" s="17" t="s">
        <v>419</v>
      </c>
      <c r="C28" s="12" t="s">
        <v>420</v>
      </c>
      <c r="D28" s="11">
        <v>758</v>
      </c>
      <c r="E28" s="11">
        <v>405</v>
      </c>
      <c r="F28" s="11">
        <v>8</v>
      </c>
      <c r="G28" s="23">
        <v>1163</v>
      </c>
    </row>
    <row r="29" spans="2:10" ht="16.5" thickBot="1" x14ac:dyDescent="0.3">
      <c r="B29" s="19" t="s">
        <v>104</v>
      </c>
      <c r="C29" s="24" t="s">
        <v>105</v>
      </c>
      <c r="D29" s="20">
        <v>737</v>
      </c>
      <c r="E29" s="20">
        <v>417</v>
      </c>
      <c r="F29" s="20">
        <v>8</v>
      </c>
      <c r="G29" s="25">
        <v>1154</v>
      </c>
    </row>
    <row r="30" spans="2:10" ht="16.5" thickBot="1" x14ac:dyDescent="0.3"/>
    <row r="31" spans="2:10" ht="16.5" thickBot="1" x14ac:dyDescent="0.3">
      <c r="B31" s="31" t="s">
        <v>471</v>
      </c>
      <c r="C31" s="32"/>
      <c r="D31" s="32"/>
      <c r="E31" s="32"/>
      <c r="F31" s="32"/>
      <c r="G31" s="33"/>
    </row>
    <row r="32" spans="2:10" x14ac:dyDescent="0.25">
      <c r="B32" s="15" t="s">
        <v>254</v>
      </c>
      <c r="C32" s="13" t="s">
        <v>255</v>
      </c>
      <c r="D32" s="14">
        <v>735</v>
      </c>
      <c r="E32" s="14">
        <v>363</v>
      </c>
      <c r="F32" s="14">
        <v>14</v>
      </c>
      <c r="G32" s="22">
        <v>1098</v>
      </c>
    </row>
    <row r="33" spans="2:7" x14ac:dyDescent="0.25">
      <c r="B33" s="17" t="s">
        <v>450</v>
      </c>
      <c r="C33" s="12" t="s">
        <v>451</v>
      </c>
      <c r="D33" s="11">
        <v>725</v>
      </c>
      <c r="E33" s="11">
        <v>338</v>
      </c>
      <c r="F33" s="11">
        <v>24</v>
      </c>
      <c r="G33" s="23">
        <v>1062</v>
      </c>
    </row>
    <row r="34" spans="2:7" ht="16.5" thickBot="1" x14ac:dyDescent="0.3">
      <c r="B34" s="19" t="s">
        <v>96</v>
      </c>
      <c r="C34" s="24" t="s">
        <v>97</v>
      </c>
      <c r="D34" s="20">
        <v>713</v>
      </c>
      <c r="E34" s="20">
        <v>328</v>
      </c>
      <c r="F34" s="20">
        <v>13</v>
      </c>
      <c r="G34" s="25">
        <v>1041</v>
      </c>
    </row>
  </sheetData>
  <mergeCells count="12">
    <mergeCell ref="B26:G26"/>
    <mergeCell ref="B31:G31"/>
    <mergeCell ref="I14:N14"/>
    <mergeCell ref="I18:J18"/>
    <mergeCell ref="I21:J21"/>
    <mergeCell ref="I24:J24"/>
    <mergeCell ref="B2:G2"/>
    <mergeCell ref="B8:G8"/>
    <mergeCell ref="I2:M2"/>
    <mergeCell ref="I8:M8"/>
    <mergeCell ref="B14:G14"/>
    <mergeCell ref="B20:G20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D11" sqref="D11"/>
    </sheetView>
  </sheetViews>
  <sheetFormatPr defaultRowHeight="15.75" x14ac:dyDescent="0.25"/>
  <cols>
    <col min="1" max="1" width="9.140625" style="1"/>
    <col min="2" max="2" width="25.7109375" style="3" bestFit="1" customWidth="1"/>
    <col min="3" max="3" width="35.42578125" style="1" bestFit="1" customWidth="1"/>
    <col min="4" max="6" width="9.140625" style="1"/>
    <col min="7" max="7" width="13.7109375" style="3" bestFit="1" customWidth="1"/>
    <col min="8" max="16384" width="9.140625" style="1"/>
  </cols>
  <sheetData>
    <row r="1" spans="1:7" x14ac:dyDescent="0.25">
      <c r="B1" s="9" t="s">
        <v>7</v>
      </c>
      <c r="C1" s="9"/>
      <c r="D1" s="9"/>
      <c r="E1" s="9"/>
      <c r="F1" s="9"/>
      <c r="G1" s="9"/>
    </row>
    <row r="2" spans="1:7" x14ac:dyDescent="0.25">
      <c r="B2" s="9"/>
      <c r="C2" s="9"/>
      <c r="D2" s="9"/>
      <c r="E2" s="9"/>
      <c r="F2" s="9"/>
      <c r="G2" s="9"/>
    </row>
    <row r="4" spans="1:7" x14ac:dyDescent="0.25">
      <c r="B4" s="3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3" t="s">
        <v>5</v>
      </c>
    </row>
    <row r="5" spans="1:7" x14ac:dyDescent="0.25">
      <c r="A5" s="1" t="s">
        <v>64</v>
      </c>
      <c r="B5" s="3" t="s">
        <v>143</v>
      </c>
      <c r="C5" s="1" t="s">
        <v>144</v>
      </c>
      <c r="D5" s="1">
        <v>372</v>
      </c>
      <c r="E5" s="1">
        <v>245</v>
      </c>
      <c r="F5" s="1">
        <v>2</v>
      </c>
      <c r="G5" s="3">
        <v>617</v>
      </c>
    </row>
    <row r="6" spans="1:7" x14ac:dyDescent="0.25">
      <c r="A6" s="1" t="s">
        <v>65</v>
      </c>
      <c r="B6" s="3" t="s">
        <v>242</v>
      </c>
      <c r="C6" s="1" t="s">
        <v>155</v>
      </c>
      <c r="D6" s="1">
        <v>375</v>
      </c>
      <c r="E6" s="1">
        <v>234</v>
      </c>
      <c r="F6" s="1">
        <v>1</v>
      </c>
      <c r="G6" s="3">
        <v>609</v>
      </c>
    </row>
    <row r="7" spans="1:7" x14ac:dyDescent="0.25">
      <c r="A7" s="1" t="s">
        <v>66</v>
      </c>
      <c r="B7" s="3" t="s">
        <v>239</v>
      </c>
      <c r="C7" s="1" t="s">
        <v>50</v>
      </c>
      <c r="D7" s="1">
        <v>388</v>
      </c>
      <c r="E7" s="1">
        <v>218</v>
      </c>
      <c r="F7" s="1">
        <v>0</v>
      </c>
      <c r="G7" s="3">
        <v>606</v>
      </c>
    </row>
    <row r="8" spans="1:7" x14ac:dyDescent="0.25">
      <c r="A8" s="1" t="s">
        <v>67</v>
      </c>
      <c r="B8" s="3" t="s">
        <v>328</v>
      </c>
      <c r="C8" s="1" t="s">
        <v>51</v>
      </c>
      <c r="D8" s="1">
        <v>399</v>
      </c>
      <c r="E8" s="1">
        <v>195</v>
      </c>
      <c r="F8" s="1">
        <v>5</v>
      </c>
      <c r="G8" s="3">
        <v>594</v>
      </c>
    </row>
    <row r="9" spans="1:7" x14ac:dyDescent="0.25">
      <c r="A9" s="1" t="s">
        <v>68</v>
      </c>
      <c r="B9" s="3" t="s">
        <v>133</v>
      </c>
      <c r="C9" s="1" t="s">
        <v>59</v>
      </c>
      <c r="D9" s="1">
        <v>376</v>
      </c>
      <c r="E9" s="1">
        <v>214</v>
      </c>
      <c r="F9" s="1">
        <v>1</v>
      </c>
      <c r="G9" s="3">
        <v>590</v>
      </c>
    </row>
    <row r="10" spans="1:7" x14ac:dyDescent="0.25">
      <c r="A10" s="1" t="s">
        <v>69</v>
      </c>
      <c r="B10" s="3" t="s">
        <v>452</v>
      </c>
      <c r="C10" s="1" t="s">
        <v>50</v>
      </c>
      <c r="D10" s="1">
        <v>387</v>
      </c>
      <c r="E10" s="1">
        <v>203</v>
      </c>
      <c r="F10" s="1">
        <v>2</v>
      </c>
      <c r="G10" s="3">
        <v>590</v>
      </c>
    </row>
    <row r="11" spans="1:7" x14ac:dyDescent="0.25">
      <c r="A11" s="1" t="s">
        <v>70</v>
      </c>
      <c r="B11" s="3" t="s">
        <v>405</v>
      </c>
      <c r="C11" s="1" t="s">
        <v>155</v>
      </c>
      <c r="D11" s="1">
        <v>395</v>
      </c>
      <c r="E11" s="1">
        <v>194</v>
      </c>
      <c r="F11" s="1">
        <v>1</v>
      </c>
      <c r="G11" s="3">
        <v>589</v>
      </c>
    </row>
    <row r="12" spans="1:7" x14ac:dyDescent="0.25">
      <c r="A12" s="1" t="s">
        <v>71</v>
      </c>
      <c r="B12" s="3" t="s">
        <v>151</v>
      </c>
      <c r="C12" s="1" t="s">
        <v>51</v>
      </c>
      <c r="D12" s="1">
        <v>349</v>
      </c>
      <c r="E12" s="1">
        <v>230</v>
      </c>
      <c r="F12" s="1">
        <v>1</v>
      </c>
      <c r="G12" s="3">
        <v>579</v>
      </c>
    </row>
    <row r="13" spans="1:7" x14ac:dyDescent="0.25">
      <c r="A13" s="1" t="s">
        <v>72</v>
      </c>
      <c r="B13" s="3" t="s">
        <v>154</v>
      </c>
      <c r="C13" s="1" t="s">
        <v>155</v>
      </c>
      <c r="D13" s="1">
        <v>366</v>
      </c>
      <c r="E13" s="1">
        <v>213</v>
      </c>
      <c r="F13" s="1">
        <v>1</v>
      </c>
      <c r="G13" s="3">
        <v>579</v>
      </c>
    </row>
    <row r="14" spans="1:7" x14ac:dyDescent="0.25">
      <c r="A14" s="1" t="s">
        <v>73</v>
      </c>
      <c r="B14" s="3" t="s">
        <v>406</v>
      </c>
      <c r="C14" s="1" t="s">
        <v>155</v>
      </c>
      <c r="D14" s="1">
        <v>388</v>
      </c>
      <c r="E14" s="1">
        <v>191</v>
      </c>
      <c r="F14" s="1">
        <v>4</v>
      </c>
      <c r="G14" s="3">
        <v>579</v>
      </c>
    </row>
    <row r="15" spans="1:7" x14ac:dyDescent="0.25">
      <c r="A15" s="1" t="s">
        <v>74</v>
      </c>
      <c r="B15" s="3" t="s">
        <v>354</v>
      </c>
      <c r="C15" s="1" t="s">
        <v>51</v>
      </c>
      <c r="D15" s="1">
        <v>398</v>
      </c>
      <c r="E15" s="1">
        <v>177</v>
      </c>
      <c r="F15" s="1">
        <v>4</v>
      </c>
      <c r="G15" s="3">
        <v>575</v>
      </c>
    </row>
    <row r="16" spans="1:7" x14ac:dyDescent="0.25">
      <c r="A16" s="1" t="s">
        <v>75</v>
      </c>
      <c r="B16" s="3" t="s">
        <v>58</v>
      </c>
      <c r="C16" s="1" t="s">
        <v>59</v>
      </c>
      <c r="D16" s="1">
        <v>349</v>
      </c>
      <c r="E16" s="1">
        <v>223</v>
      </c>
      <c r="F16" s="1">
        <v>2</v>
      </c>
      <c r="G16" s="3">
        <v>572</v>
      </c>
    </row>
    <row r="17" spans="1:7" x14ac:dyDescent="0.25">
      <c r="A17" s="1" t="s">
        <v>76</v>
      </c>
      <c r="B17" s="3" t="s">
        <v>407</v>
      </c>
      <c r="C17" s="1" t="s">
        <v>155</v>
      </c>
      <c r="D17" s="1">
        <v>364</v>
      </c>
      <c r="E17" s="1">
        <v>206</v>
      </c>
      <c r="F17" s="1">
        <v>3</v>
      </c>
      <c r="G17" s="3">
        <v>570</v>
      </c>
    </row>
    <row r="18" spans="1:7" x14ac:dyDescent="0.25">
      <c r="A18" s="1" t="s">
        <v>77</v>
      </c>
      <c r="B18" s="3" t="s">
        <v>257</v>
      </c>
      <c r="C18" s="1" t="s">
        <v>50</v>
      </c>
      <c r="D18" s="1">
        <v>369</v>
      </c>
      <c r="E18" s="1">
        <v>201</v>
      </c>
      <c r="F18" s="1">
        <v>7</v>
      </c>
      <c r="G18" s="3">
        <v>570</v>
      </c>
    </row>
    <row r="19" spans="1:7" x14ac:dyDescent="0.25">
      <c r="A19" s="1" t="s">
        <v>78</v>
      </c>
      <c r="B19" s="3" t="s">
        <v>286</v>
      </c>
      <c r="C19" s="1" t="s">
        <v>51</v>
      </c>
      <c r="D19" s="1">
        <v>362</v>
      </c>
      <c r="E19" s="1">
        <v>202</v>
      </c>
      <c r="F19" s="1">
        <v>6</v>
      </c>
      <c r="G19" s="3">
        <v>564</v>
      </c>
    </row>
    <row r="20" spans="1:7" x14ac:dyDescent="0.25">
      <c r="A20" s="1" t="s">
        <v>79</v>
      </c>
      <c r="B20" s="3" t="s">
        <v>292</v>
      </c>
      <c r="C20" s="1" t="s">
        <v>59</v>
      </c>
      <c r="D20" s="1">
        <v>381</v>
      </c>
      <c r="E20" s="1">
        <v>183</v>
      </c>
      <c r="F20" s="1">
        <v>5</v>
      </c>
      <c r="G20" s="3">
        <v>564</v>
      </c>
    </row>
    <row r="21" spans="1:7" x14ac:dyDescent="0.25">
      <c r="A21" s="1" t="s">
        <v>80</v>
      </c>
      <c r="B21" s="3" t="s">
        <v>132</v>
      </c>
      <c r="C21" s="1" t="s">
        <v>59</v>
      </c>
      <c r="D21" s="1">
        <v>364</v>
      </c>
      <c r="E21" s="1">
        <v>199</v>
      </c>
      <c r="F21" s="1">
        <v>4</v>
      </c>
      <c r="G21" s="3">
        <v>563</v>
      </c>
    </row>
    <row r="22" spans="1:7" x14ac:dyDescent="0.25">
      <c r="A22" s="1" t="s">
        <v>81</v>
      </c>
      <c r="B22" s="3" t="s">
        <v>291</v>
      </c>
      <c r="C22" s="1" t="s">
        <v>59</v>
      </c>
      <c r="D22" s="1">
        <v>368</v>
      </c>
      <c r="E22" s="1">
        <v>194</v>
      </c>
      <c r="F22" s="1">
        <v>1</v>
      </c>
      <c r="G22" s="3">
        <v>562</v>
      </c>
    </row>
    <row r="23" spans="1:7" x14ac:dyDescent="0.25">
      <c r="A23" s="1" t="s">
        <v>82</v>
      </c>
      <c r="B23" s="3" t="s">
        <v>128</v>
      </c>
      <c r="C23" s="1" t="s">
        <v>51</v>
      </c>
      <c r="D23" s="1">
        <v>363</v>
      </c>
      <c r="E23" s="1">
        <v>198</v>
      </c>
      <c r="F23" s="1">
        <v>9</v>
      </c>
      <c r="G23" s="3">
        <v>561</v>
      </c>
    </row>
    <row r="24" spans="1:7" x14ac:dyDescent="0.25">
      <c r="A24" s="1" t="s">
        <v>83</v>
      </c>
      <c r="B24" s="3" t="s">
        <v>145</v>
      </c>
      <c r="C24" s="1" t="s">
        <v>146</v>
      </c>
      <c r="D24" s="1">
        <v>379</v>
      </c>
      <c r="E24" s="1">
        <v>182</v>
      </c>
      <c r="F24" s="1">
        <v>5</v>
      </c>
      <c r="G24" s="3">
        <v>561</v>
      </c>
    </row>
    <row r="25" spans="1:7" x14ac:dyDescent="0.25">
      <c r="A25" s="1" t="s">
        <v>84</v>
      </c>
      <c r="B25" s="3" t="s">
        <v>288</v>
      </c>
      <c r="C25" s="1" t="s">
        <v>51</v>
      </c>
      <c r="D25" s="1">
        <v>376</v>
      </c>
      <c r="E25" s="1">
        <v>180</v>
      </c>
      <c r="F25" s="1">
        <v>4</v>
      </c>
      <c r="G25" s="3">
        <v>556</v>
      </c>
    </row>
    <row r="26" spans="1:7" x14ac:dyDescent="0.25">
      <c r="A26" s="1" t="s">
        <v>85</v>
      </c>
      <c r="B26" s="3" t="s">
        <v>290</v>
      </c>
      <c r="C26" s="1" t="s">
        <v>59</v>
      </c>
      <c r="D26" s="1">
        <v>375</v>
      </c>
      <c r="E26" s="1">
        <v>175</v>
      </c>
      <c r="F26" s="1">
        <v>3</v>
      </c>
      <c r="G26" s="3">
        <v>550</v>
      </c>
    </row>
    <row r="27" spans="1:7" x14ac:dyDescent="0.25">
      <c r="A27" s="1" t="s">
        <v>86</v>
      </c>
      <c r="B27" s="3" t="s">
        <v>289</v>
      </c>
      <c r="C27" s="1" t="s">
        <v>51</v>
      </c>
      <c r="D27" s="1">
        <v>380</v>
      </c>
      <c r="E27" s="1">
        <v>170</v>
      </c>
      <c r="F27" s="1">
        <v>4</v>
      </c>
      <c r="G27" s="3">
        <v>550</v>
      </c>
    </row>
    <row r="28" spans="1:7" x14ac:dyDescent="0.25">
      <c r="A28" s="1" t="s">
        <v>87</v>
      </c>
      <c r="B28" s="3" t="s">
        <v>341</v>
      </c>
      <c r="C28" s="1" t="s">
        <v>146</v>
      </c>
      <c r="D28" s="1">
        <v>368</v>
      </c>
      <c r="E28" s="1">
        <v>180</v>
      </c>
      <c r="F28" s="1">
        <v>2</v>
      </c>
      <c r="G28" s="3">
        <v>548</v>
      </c>
    </row>
    <row r="29" spans="1:7" x14ac:dyDescent="0.25">
      <c r="A29" s="1" t="s">
        <v>88</v>
      </c>
      <c r="B29" s="3" t="s">
        <v>156</v>
      </c>
      <c r="C29" s="1" t="s">
        <v>155</v>
      </c>
      <c r="D29" s="1">
        <v>348</v>
      </c>
      <c r="E29" s="1">
        <v>195</v>
      </c>
      <c r="F29" s="1">
        <v>5</v>
      </c>
      <c r="G29" s="3">
        <v>543</v>
      </c>
    </row>
    <row r="30" spans="1:7" x14ac:dyDescent="0.25">
      <c r="A30" s="1" t="s">
        <v>89</v>
      </c>
      <c r="B30" s="3" t="s">
        <v>130</v>
      </c>
      <c r="C30" s="1" t="s">
        <v>51</v>
      </c>
      <c r="D30" s="1">
        <v>363</v>
      </c>
      <c r="E30" s="1">
        <v>179</v>
      </c>
      <c r="F30" s="1">
        <v>9</v>
      </c>
      <c r="G30" s="3">
        <v>542</v>
      </c>
    </row>
    <row r="31" spans="1:7" x14ac:dyDescent="0.25">
      <c r="A31" s="1" t="s">
        <v>90</v>
      </c>
      <c r="B31" s="3" t="s">
        <v>29</v>
      </c>
      <c r="C31" s="1" t="s">
        <v>50</v>
      </c>
      <c r="D31" s="1">
        <v>373</v>
      </c>
      <c r="E31" s="1">
        <v>166</v>
      </c>
      <c r="F31" s="1">
        <v>4</v>
      </c>
      <c r="G31" s="3">
        <v>539</v>
      </c>
    </row>
    <row r="32" spans="1:7" x14ac:dyDescent="0.25">
      <c r="A32" s="1" t="s">
        <v>91</v>
      </c>
      <c r="B32" s="3" t="s">
        <v>449</v>
      </c>
      <c r="C32" s="1" t="s">
        <v>146</v>
      </c>
      <c r="D32" s="1">
        <v>375</v>
      </c>
      <c r="E32" s="1">
        <v>160</v>
      </c>
      <c r="F32" s="1">
        <v>3</v>
      </c>
      <c r="G32" s="3">
        <v>535</v>
      </c>
    </row>
    <row r="33" spans="1:7" x14ac:dyDescent="0.25">
      <c r="A33" s="1" t="s">
        <v>92</v>
      </c>
      <c r="B33" s="3" t="s">
        <v>329</v>
      </c>
      <c r="C33" s="1" t="s">
        <v>331</v>
      </c>
      <c r="D33" s="1">
        <v>366</v>
      </c>
      <c r="E33" s="1">
        <v>166</v>
      </c>
      <c r="F33" s="1">
        <v>2</v>
      </c>
      <c r="G33" s="3">
        <v>532</v>
      </c>
    </row>
    <row r="34" spans="1:7" x14ac:dyDescent="0.25">
      <c r="A34" s="1" t="s">
        <v>93</v>
      </c>
      <c r="B34" s="3" t="s">
        <v>127</v>
      </c>
      <c r="C34" s="1" t="s">
        <v>144</v>
      </c>
      <c r="D34" s="1">
        <v>361</v>
      </c>
      <c r="E34" s="1">
        <v>169</v>
      </c>
      <c r="F34" s="1">
        <v>7</v>
      </c>
      <c r="G34" s="3">
        <v>530</v>
      </c>
    </row>
    <row r="35" spans="1:7" x14ac:dyDescent="0.25">
      <c r="A35" s="1" t="s">
        <v>161</v>
      </c>
      <c r="B35" s="3" t="s">
        <v>35</v>
      </c>
      <c r="C35" s="1" t="s">
        <v>51</v>
      </c>
      <c r="D35" s="1">
        <v>341</v>
      </c>
      <c r="E35" s="1">
        <v>184</v>
      </c>
      <c r="F35" s="1">
        <v>5</v>
      </c>
      <c r="G35" s="3">
        <v>525</v>
      </c>
    </row>
    <row r="36" spans="1:7" x14ac:dyDescent="0.25">
      <c r="A36" s="1" t="s">
        <v>162</v>
      </c>
      <c r="B36" s="3" t="s">
        <v>243</v>
      </c>
      <c r="C36" s="1" t="s">
        <v>155</v>
      </c>
      <c r="D36" s="1">
        <v>373</v>
      </c>
      <c r="E36" s="1">
        <v>149</v>
      </c>
      <c r="F36" s="1">
        <v>12</v>
      </c>
      <c r="G36" s="3">
        <v>522</v>
      </c>
    </row>
    <row r="37" spans="1:7" x14ac:dyDescent="0.25">
      <c r="A37" s="1" t="s">
        <v>163</v>
      </c>
      <c r="B37" s="3" t="s">
        <v>131</v>
      </c>
      <c r="C37" s="1" t="s">
        <v>51</v>
      </c>
      <c r="D37" s="1">
        <v>358</v>
      </c>
      <c r="E37" s="1">
        <v>163</v>
      </c>
      <c r="F37" s="1">
        <v>9</v>
      </c>
      <c r="G37" s="3">
        <v>521</v>
      </c>
    </row>
    <row r="38" spans="1:7" x14ac:dyDescent="0.25">
      <c r="A38" s="1" t="s">
        <v>164</v>
      </c>
      <c r="B38" s="3" t="s">
        <v>344</v>
      </c>
      <c r="C38" s="1" t="s">
        <v>50</v>
      </c>
      <c r="D38" s="1">
        <v>363</v>
      </c>
      <c r="E38" s="1">
        <v>150</v>
      </c>
      <c r="F38" s="1">
        <v>8</v>
      </c>
      <c r="G38" s="3">
        <v>513</v>
      </c>
    </row>
    <row r="39" spans="1:7" x14ac:dyDescent="0.25">
      <c r="A39" s="1" t="s">
        <v>165</v>
      </c>
      <c r="B39" s="3" t="s">
        <v>129</v>
      </c>
      <c r="C39" s="1" t="s">
        <v>51</v>
      </c>
      <c r="D39" s="1">
        <v>359</v>
      </c>
      <c r="E39" s="1">
        <v>147</v>
      </c>
      <c r="F39" s="1">
        <v>8</v>
      </c>
      <c r="G39" s="3">
        <v>506</v>
      </c>
    </row>
    <row r="40" spans="1:7" x14ac:dyDescent="0.25">
      <c r="A40" s="1" t="s">
        <v>166</v>
      </c>
      <c r="B40" s="3" t="s">
        <v>287</v>
      </c>
      <c r="C40" s="1" t="s">
        <v>51</v>
      </c>
      <c r="D40" s="1">
        <v>352</v>
      </c>
      <c r="E40" s="1">
        <v>145</v>
      </c>
      <c r="F40" s="1">
        <v>10</v>
      </c>
      <c r="G40" s="3">
        <v>497</v>
      </c>
    </row>
    <row r="41" spans="1:7" x14ac:dyDescent="0.25">
      <c r="A41" s="1" t="s">
        <v>167</v>
      </c>
      <c r="B41" s="3" t="s">
        <v>330</v>
      </c>
      <c r="C41" s="1" t="s">
        <v>51</v>
      </c>
      <c r="D41" s="1">
        <v>341</v>
      </c>
      <c r="E41" s="1">
        <v>154</v>
      </c>
      <c r="F41" s="1">
        <v>11</v>
      </c>
      <c r="G41" s="3">
        <v>495</v>
      </c>
    </row>
    <row r="42" spans="1:7" x14ac:dyDescent="0.25">
      <c r="A42" s="1" t="s">
        <v>168</v>
      </c>
    </row>
    <row r="43" spans="1:7" x14ac:dyDescent="0.25">
      <c r="A43" s="1" t="s">
        <v>169</v>
      </c>
    </row>
    <row r="44" spans="1:7" x14ac:dyDescent="0.25">
      <c r="A44" s="1" t="s">
        <v>170</v>
      </c>
    </row>
  </sheetData>
  <mergeCells count="1">
    <mergeCell ref="B1:G2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8"/>
  <sheetViews>
    <sheetView topLeftCell="A85" workbookViewId="0">
      <selection activeCell="C108" sqref="C108"/>
    </sheetView>
  </sheetViews>
  <sheetFormatPr defaultRowHeight="15.75" x14ac:dyDescent="0.25"/>
  <cols>
    <col min="1" max="1" width="9.140625" style="1"/>
    <col min="2" max="2" width="23.28515625" style="3" bestFit="1" customWidth="1"/>
    <col min="3" max="5" width="9.140625" style="1"/>
    <col min="6" max="6" width="11.7109375" style="3" customWidth="1"/>
    <col min="7" max="16384" width="9.140625" style="1"/>
  </cols>
  <sheetData>
    <row r="1" spans="1:6" x14ac:dyDescent="0.25">
      <c r="B1" s="10" t="s">
        <v>8</v>
      </c>
      <c r="C1" s="10"/>
      <c r="D1" s="10"/>
      <c r="E1" s="10"/>
      <c r="F1" s="10"/>
    </row>
    <row r="2" spans="1:6" ht="24" customHeight="1" x14ac:dyDescent="0.25">
      <c r="B2" s="10"/>
      <c r="C2" s="10"/>
      <c r="D2" s="10"/>
      <c r="E2" s="10"/>
      <c r="F2" s="10"/>
    </row>
    <row r="4" spans="1:6" x14ac:dyDescent="0.25">
      <c r="B4" s="3" t="s">
        <v>0</v>
      </c>
      <c r="C4" s="1" t="s">
        <v>2</v>
      </c>
      <c r="D4" s="1" t="s">
        <v>3</v>
      </c>
      <c r="E4" s="1" t="s">
        <v>4</v>
      </c>
      <c r="F4" s="3" t="s">
        <v>5</v>
      </c>
    </row>
    <row r="5" spans="1:6" x14ac:dyDescent="0.25">
      <c r="A5" s="1" t="s">
        <v>64</v>
      </c>
      <c r="B5" s="3" t="s">
        <v>276</v>
      </c>
      <c r="C5" s="1">
        <v>392</v>
      </c>
      <c r="D5" s="1">
        <v>215</v>
      </c>
      <c r="E5" s="1">
        <v>3</v>
      </c>
      <c r="F5" s="3">
        <v>607</v>
      </c>
    </row>
    <row r="6" spans="1:6" x14ac:dyDescent="0.25">
      <c r="A6" s="1" t="s">
        <v>65</v>
      </c>
      <c r="B6" s="5" t="s">
        <v>337</v>
      </c>
      <c r="C6" s="6">
        <v>388</v>
      </c>
      <c r="D6" s="6">
        <v>215</v>
      </c>
      <c r="E6" s="6">
        <v>4</v>
      </c>
      <c r="F6" s="7">
        <v>603</v>
      </c>
    </row>
    <row r="7" spans="1:6" x14ac:dyDescent="0.25">
      <c r="A7" s="1" t="s">
        <v>66</v>
      </c>
      <c r="B7" s="5" t="s">
        <v>457</v>
      </c>
      <c r="C7" s="6">
        <v>398</v>
      </c>
      <c r="D7" s="6">
        <v>205</v>
      </c>
      <c r="E7" s="6">
        <v>6</v>
      </c>
      <c r="F7" s="7">
        <v>603</v>
      </c>
    </row>
    <row r="8" spans="1:6" x14ac:dyDescent="0.25">
      <c r="A8" s="1" t="s">
        <v>67</v>
      </c>
      <c r="B8" s="3" t="s">
        <v>252</v>
      </c>
      <c r="C8" s="1">
        <v>392</v>
      </c>
      <c r="D8" s="1">
        <v>199</v>
      </c>
      <c r="E8" s="1">
        <v>2</v>
      </c>
      <c r="F8" s="3">
        <v>591</v>
      </c>
    </row>
    <row r="9" spans="1:6" x14ac:dyDescent="0.25">
      <c r="A9" s="1" t="s">
        <v>68</v>
      </c>
      <c r="B9" s="3" t="s">
        <v>241</v>
      </c>
      <c r="C9" s="1">
        <v>370</v>
      </c>
      <c r="D9" s="1">
        <v>219</v>
      </c>
      <c r="E9" s="1">
        <v>4</v>
      </c>
      <c r="F9" s="3">
        <v>589</v>
      </c>
    </row>
    <row r="10" spans="1:6" x14ac:dyDescent="0.25">
      <c r="A10" s="1" t="s">
        <v>69</v>
      </c>
      <c r="B10" s="3" t="s">
        <v>94</v>
      </c>
      <c r="C10" s="1">
        <v>400</v>
      </c>
      <c r="D10" s="1">
        <v>189</v>
      </c>
      <c r="E10" s="1">
        <v>5</v>
      </c>
      <c r="F10" s="3">
        <v>589</v>
      </c>
    </row>
    <row r="11" spans="1:6" x14ac:dyDescent="0.25">
      <c r="A11" s="1" t="s">
        <v>70</v>
      </c>
      <c r="B11" s="3" t="s">
        <v>307</v>
      </c>
      <c r="C11" s="1">
        <v>372</v>
      </c>
      <c r="D11" s="1">
        <v>216</v>
      </c>
      <c r="E11" s="1">
        <v>4</v>
      </c>
      <c r="F11" s="3">
        <v>588</v>
      </c>
    </row>
    <row r="12" spans="1:6" x14ac:dyDescent="0.25">
      <c r="A12" s="1" t="s">
        <v>71</v>
      </c>
      <c r="B12" s="3" t="s">
        <v>246</v>
      </c>
      <c r="C12" s="1">
        <v>409</v>
      </c>
      <c r="D12" s="1">
        <v>179</v>
      </c>
      <c r="E12" s="1">
        <v>6</v>
      </c>
      <c r="F12" s="3">
        <v>588</v>
      </c>
    </row>
    <row r="13" spans="1:6" x14ac:dyDescent="0.25">
      <c r="A13" s="1" t="s">
        <v>72</v>
      </c>
      <c r="B13" s="5" t="s">
        <v>420</v>
      </c>
      <c r="C13" s="6">
        <v>378</v>
      </c>
      <c r="D13" s="6">
        <v>205</v>
      </c>
      <c r="E13" s="6">
        <v>2</v>
      </c>
      <c r="F13" s="7">
        <v>583</v>
      </c>
    </row>
    <row r="14" spans="1:6" x14ac:dyDescent="0.25">
      <c r="A14" s="1" t="s">
        <v>73</v>
      </c>
      <c r="B14" s="5" t="s">
        <v>312</v>
      </c>
      <c r="C14" s="6">
        <v>388</v>
      </c>
      <c r="D14" s="6">
        <v>195</v>
      </c>
      <c r="E14" s="6">
        <v>5</v>
      </c>
      <c r="F14" s="7">
        <v>583</v>
      </c>
    </row>
    <row r="15" spans="1:6" x14ac:dyDescent="0.25">
      <c r="A15" s="1" t="s">
        <v>74</v>
      </c>
      <c r="B15" s="3" t="s">
        <v>108</v>
      </c>
      <c r="C15" s="1">
        <v>379</v>
      </c>
      <c r="D15" s="1">
        <v>202</v>
      </c>
      <c r="E15" s="1">
        <v>5</v>
      </c>
      <c r="F15" s="3">
        <v>581</v>
      </c>
    </row>
    <row r="16" spans="1:6" x14ac:dyDescent="0.25">
      <c r="A16" s="1" t="s">
        <v>75</v>
      </c>
      <c r="B16" s="3" t="s">
        <v>308</v>
      </c>
      <c r="C16" s="1">
        <v>392</v>
      </c>
      <c r="D16" s="1">
        <v>189</v>
      </c>
      <c r="E16" s="1">
        <v>3</v>
      </c>
      <c r="F16" s="3">
        <v>581</v>
      </c>
    </row>
    <row r="17" spans="1:6" x14ac:dyDescent="0.25">
      <c r="A17" s="1" t="s">
        <v>76</v>
      </c>
      <c r="B17" s="5" t="s">
        <v>419</v>
      </c>
      <c r="C17" s="6">
        <v>380</v>
      </c>
      <c r="D17" s="6">
        <v>200</v>
      </c>
      <c r="E17" s="6">
        <v>6</v>
      </c>
      <c r="F17" s="7">
        <v>580</v>
      </c>
    </row>
    <row r="18" spans="1:6" x14ac:dyDescent="0.25">
      <c r="A18" s="1" t="s">
        <v>77</v>
      </c>
      <c r="B18" s="5" t="s">
        <v>437</v>
      </c>
      <c r="C18" s="6">
        <v>382</v>
      </c>
      <c r="D18" s="6">
        <v>198</v>
      </c>
      <c r="E18" s="6">
        <v>6</v>
      </c>
      <c r="F18" s="7">
        <v>580</v>
      </c>
    </row>
    <row r="19" spans="1:6" x14ac:dyDescent="0.25">
      <c r="A19" s="1" t="s">
        <v>78</v>
      </c>
      <c r="B19" s="3" t="s">
        <v>105</v>
      </c>
      <c r="C19" s="1">
        <v>362</v>
      </c>
      <c r="D19" s="1">
        <v>215</v>
      </c>
      <c r="E19" s="1">
        <v>6</v>
      </c>
      <c r="F19" s="3">
        <v>577</v>
      </c>
    </row>
    <row r="20" spans="1:6" x14ac:dyDescent="0.25">
      <c r="A20" s="1" t="s">
        <v>79</v>
      </c>
      <c r="B20" s="3" t="s">
        <v>104</v>
      </c>
      <c r="C20" s="1">
        <v>375</v>
      </c>
      <c r="D20" s="1">
        <v>202</v>
      </c>
      <c r="E20" s="1">
        <v>2</v>
      </c>
      <c r="F20" s="3">
        <v>577</v>
      </c>
    </row>
    <row r="21" spans="1:6" x14ac:dyDescent="0.25">
      <c r="A21" s="1" t="s">
        <v>80</v>
      </c>
      <c r="B21" s="3" t="s">
        <v>261</v>
      </c>
      <c r="C21" s="1">
        <v>387</v>
      </c>
      <c r="D21" s="1">
        <v>190</v>
      </c>
      <c r="E21" s="1">
        <v>9</v>
      </c>
      <c r="F21" s="3">
        <v>577</v>
      </c>
    </row>
    <row r="22" spans="1:6" x14ac:dyDescent="0.25">
      <c r="A22" s="1" t="s">
        <v>81</v>
      </c>
      <c r="B22" s="5" t="s">
        <v>282</v>
      </c>
      <c r="C22" s="6">
        <v>342</v>
      </c>
      <c r="D22" s="6">
        <v>230</v>
      </c>
      <c r="E22" s="6">
        <v>3</v>
      </c>
      <c r="F22" s="7">
        <v>572</v>
      </c>
    </row>
    <row r="23" spans="1:6" x14ac:dyDescent="0.25">
      <c r="A23" s="1" t="s">
        <v>82</v>
      </c>
      <c r="B23" s="3" t="s">
        <v>36</v>
      </c>
      <c r="C23" s="1">
        <v>386</v>
      </c>
      <c r="D23" s="1">
        <v>183</v>
      </c>
      <c r="E23" s="1">
        <v>7</v>
      </c>
      <c r="F23" s="3">
        <v>569</v>
      </c>
    </row>
    <row r="24" spans="1:6" x14ac:dyDescent="0.25">
      <c r="A24" s="1" t="s">
        <v>83</v>
      </c>
      <c r="B24" s="5" t="s">
        <v>410</v>
      </c>
      <c r="C24" s="6">
        <v>371</v>
      </c>
      <c r="D24" s="6">
        <v>195</v>
      </c>
      <c r="E24" s="6">
        <v>4</v>
      </c>
      <c r="F24" s="7">
        <v>566</v>
      </c>
    </row>
    <row r="25" spans="1:6" x14ac:dyDescent="0.25">
      <c r="A25" s="1" t="s">
        <v>84</v>
      </c>
      <c r="B25" s="3" t="s">
        <v>303</v>
      </c>
      <c r="C25" s="1">
        <v>381</v>
      </c>
      <c r="D25" s="1">
        <v>185</v>
      </c>
      <c r="E25" s="1">
        <v>11</v>
      </c>
      <c r="F25" s="3">
        <v>566</v>
      </c>
    </row>
    <row r="26" spans="1:6" x14ac:dyDescent="0.25">
      <c r="A26" s="1" t="s">
        <v>85</v>
      </c>
      <c r="B26" s="5" t="s">
        <v>411</v>
      </c>
      <c r="C26" s="6">
        <v>351</v>
      </c>
      <c r="D26" s="6">
        <v>213</v>
      </c>
      <c r="E26" s="6">
        <v>5</v>
      </c>
      <c r="F26" s="7">
        <v>564</v>
      </c>
    </row>
    <row r="27" spans="1:6" x14ac:dyDescent="0.25">
      <c r="A27" s="1" t="s">
        <v>86</v>
      </c>
      <c r="B27" s="3" t="s">
        <v>110</v>
      </c>
      <c r="C27" s="1">
        <v>375</v>
      </c>
      <c r="D27" s="1">
        <v>189</v>
      </c>
      <c r="E27" s="1">
        <v>4</v>
      </c>
      <c r="F27" s="3">
        <v>564</v>
      </c>
    </row>
    <row r="28" spans="1:6" x14ac:dyDescent="0.25">
      <c r="A28" s="1" t="s">
        <v>87</v>
      </c>
      <c r="B28" s="3" t="s">
        <v>298</v>
      </c>
      <c r="C28" s="1">
        <v>390</v>
      </c>
      <c r="D28" s="1">
        <v>174</v>
      </c>
      <c r="E28" s="1">
        <v>8</v>
      </c>
      <c r="F28" s="3">
        <v>564</v>
      </c>
    </row>
    <row r="29" spans="1:6" x14ac:dyDescent="0.25">
      <c r="A29" s="1" t="s">
        <v>88</v>
      </c>
      <c r="B29" s="3" t="s">
        <v>273</v>
      </c>
      <c r="C29" s="1">
        <v>380</v>
      </c>
      <c r="D29" s="1">
        <v>183</v>
      </c>
      <c r="E29" s="1">
        <v>1</v>
      </c>
      <c r="F29" s="3">
        <v>563</v>
      </c>
    </row>
    <row r="30" spans="1:6" x14ac:dyDescent="0.25">
      <c r="A30" s="1" t="s">
        <v>89</v>
      </c>
      <c r="B30" s="3" t="s">
        <v>309</v>
      </c>
      <c r="C30" s="1">
        <v>368</v>
      </c>
      <c r="D30" s="1">
        <v>192</v>
      </c>
      <c r="E30" s="1">
        <v>12</v>
      </c>
      <c r="F30" s="3">
        <v>560</v>
      </c>
    </row>
    <row r="31" spans="1:6" x14ac:dyDescent="0.25">
      <c r="A31" s="1" t="s">
        <v>90</v>
      </c>
      <c r="B31" s="5" t="s">
        <v>460</v>
      </c>
      <c r="C31" s="6">
        <v>380</v>
      </c>
      <c r="D31" s="6">
        <v>180</v>
      </c>
      <c r="E31" s="6">
        <v>4</v>
      </c>
      <c r="F31" s="7">
        <v>560</v>
      </c>
    </row>
    <row r="32" spans="1:6" x14ac:dyDescent="0.25">
      <c r="A32" s="1" t="s">
        <v>91</v>
      </c>
      <c r="B32" s="3" t="s">
        <v>244</v>
      </c>
      <c r="C32" s="1">
        <v>383</v>
      </c>
      <c r="D32" s="1">
        <v>176</v>
      </c>
      <c r="E32" s="1">
        <v>5</v>
      </c>
      <c r="F32" s="3">
        <v>559</v>
      </c>
    </row>
    <row r="33" spans="1:6" x14ac:dyDescent="0.25">
      <c r="A33" s="1" t="s">
        <v>92</v>
      </c>
      <c r="B33" s="5" t="s">
        <v>414</v>
      </c>
      <c r="C33" s="6">
        <v>373</v>
      </c>
      <c r="D33" s="6">
        <v>185</v>
      </c>
      <c r="E33" s="6">
        <v>2</v>
      </c>
      <c r="F33" s="7">
        <v>558</v>
      </c>
    </row>
    <row r="34" spans="1:6" x14ac:dyDescent="0.25">
      <c r="A34" s="1" t="s">
        <v>93</v>
      </c>
      <c r="B34" s="3" t="s">
        <v>240</v>
      </c>
      <c r="C34" s="1">
        <v>383</v>
      </c>
      <c r="D34" s="1">
        <v>175</v>
      </c>
      <c r="E34" s="1">
        <v>6</v>
      </c>
      <c r="F34" s="3">
        <v>558</v>
      </c>
    </row>
    <row r="35" spans="1:6" x14ac:dyDescent="0.25">
      <c r="A35" s="1" t="s">
        <v>161</v>
      </c>
      <c r="B35" s="5" t="s">
        <v>320</v>
      </c>
      <c r="C35" s="6">
        <v>384</v>
      </c>
      <c r="D35" s="6">
        <v>172</v>
      </c>
      <c r="E35" s="6">
        <v>9</v>
      </c>
      <c r="F35" s="7">
        <v>556</v>
      </c>
    </row>
    <row r="36" spans="1:6" x14ac:dyDescent="0.25">
      <c r="A36" s="1" t="s">
        <v>162</v>
      </c>
      <c r="B36" s="3" t="s">
        <v>106</v>
      </c>
      <c r="C36" s="1">
        <v>354</v>
      </c>
      <c r="D36" s="1">
        <v>201</v>
      </c>
      <c r="E36" s="1">
        <v>3</v>
      </c>
      <c r="F36" s="3">
        <v>555</v>
      </c>
    </row>
    <row r="37" spans="1:6" x14ac:dyDescent="0.25">
      <c r="A37" s="1" t="s">
        <v>163</v>
      </c>
      <c r="B37" s="5" t="s">
        <v>362</v>
      </c>
      <c r="C37" s="6">
        <v>350</v>
      </c>
      <c r="D37" s="6">
        <v>204</v>
      </c>
      <c r="E37" s="6">
        <v>6</v>
      </c>
      <c r="F37" s="7">
        <v>554</v>
      </c>
    </row>
    <row r="38" spans="1:6" x14ac:dyDescent="0.25">
      <c r="A38" s="1" t="s">
        <v>164</v>
      </c>
      <c r="B38" s="3" t="s">
        <v>245</v>
      </c>
      <c r="C38" s="1">
        <v>366</v>
      </c>
      <c r="D38" s="1">
        <v>188</v>
      </c>
      <c r="E38" s="1">
        <v>8</v>
      </c>
      <c r="F38" s="3">
        <v>554</v>
      </c>
    </row>
    <row r="39" spans="1:6" x14ac:dyDescent="0.25">
      <c r="A39" s="1" t="s">
        <v>165</v>
      </c>
      <c r="B39" s="5" t="s">
        <v>438</v>
      </c>
      <c r="C39" s="6">
        <v>373</v>
      </c>
      <c r="D39" s="6">
        <v>181</v>
      </c>
      <c r="E39" s="6">
        <v>5</v>
      </c>
      <c r="F39" s="7">
        <v>554</v>
      </c>
    </row>
    <row r="40" spans="1:6" x14ac:dyDescent="0.25">
      <c r="A40" s="1" t="s">
        <v>166</v>
      </c>
      <c r="B40" s="5" t="s">
        <v>359</v>
      </c>
      <c r="C40" s="6">
        <v>374</v>
      </c>
      <c r="D40" s="6">
        <v>179</v>
      </c>
      <c r="E40" s="6">
        <v>8</v>
      </c>
      <c r="F40" s="7">
        <v>553</v>
      </c>
    </row>
    <row r="41" spans="1:6" x14ac:dyDescent="0.25">
      <c r="A41" s="1" t="s">
        <v>167</v>
      </c>
      <c r="B41" s="5" t="s">
        <v>311</v>
      </c>
      <c r="C41" s="6">
        <v>343</v>
      </c>
      <c r="D41" s="6">
        <v>208</v>
      </c>
      <c r="E41" s="6">
        <v>6</v>
      </c>
      <c r="F41" s="7">
        <v>551</v>
      </c>
    </row>
    <row r="42" spans="1:6" x14ac:dyDescent="0.25">
      <c r="A42" s="1" t="s">
        <v>168</v>
      </c>
      <c r="B42" s="3" t="s">
        <v>42</v>
      </c>
      <c r="C42" s="1">
        <v>373</v>
      </c>
      <c r="D42" s="1">
        <v>178</v>
      </c>
      <c r="E42" s="1">
        <v>4</v>
      </c>
      <c r="F42" s="3">
        <v>551</v>
      </c>
    </row>
    <row r="43" spans="1:6" x14ac:dyDescent="0.25">
      <c r="A43" s="1" t="s">
        <v>169</v>
      </c>
      <c r="B43" s="5" t="s">
        <v>321</v>
      </c>
      <c r="C43" s="6">
        <v>386</v>
      </c>
      <c r="D43" s="6">
        <v>165</v>
      </c>
      <c r="E43" s="6">
        <v>7</v>
      </c>
      <c r="F43" s="7">
        <v>551</v>
      </c>
    </row>
    <row r="44" spans="1:6" x14ac:dyDescent="0.25">
      <c r="A44" s="1" t="s">
        <v>170</v>
      </c>
      <c r="B44" s="5" t="s">
        <v>315</v>
      </c>
      <c r="C44" s="6">
        <v>379</v>
      </c>
      <c r="D44" s="6">
        <v>171</v>
      </c>
      <c r="E44" s="6">
        <v>5</v>
      </c>
      <c r="F44" s="7">
        <v>550</v>
      </c>
    </row>
    <row r="45" spans="1:6" x14ac:dyDescent="0.25">
      <c r="A45" s="1" t="s">
        <v>171</v>
      </c>
      <c r="B45" s="5" t="s">
        <v>310</v>
      </c>
      <c r="C45" s="6">
        <v>359</v>
      </c>
      <c r="D45" s="6">
        <v>188</v>
      </c>
      <c r="E45" s="6">
        <v>5</v>
      </c>
      <c r="F45" s="7">
        <v>547</v>
      </c>
    </row>
    <row r="46" spans="1:6" x14ac:dyDescent="0.25">
      <c r="A46" s="1" t="s">
        <v>172</v>
      </c>
      <c r="B46" s="5" t="s">
        <v>319</v>
      </c>
      <c r="C46" s="6">
        <v>363</v>
      </c>
      <c r="D46" s="6">
        <v>184</v>
      </c>
      <c r="E46" s="6">
        <v>4</v>
      </c>
      <c r="F46" s="7">
        <v>547</v>
      </c>
    </row>
    <row r="47" spans="1:6" x14ac:dyDescent="0.25">
      <c r="A47" s="1" t="s">
        <v>173</v>
      </c>
      <c r="B47" s="3" t="s">
        <v>98</v>
      </c>
      <c r="C47" s="1">
        <v>368</v>
      </c>
      <c r="D47" s="1">
        <v>178</v>
      </c>
      <c r="E47" s="1">
        <v>10</v>
      </c>
      <c r="F47" s="3">
        <v>546</v>
      </c>
    </row>
    <row r="48" spans="1:6" x14ac:dyDescent="0.25">
      <c r="A48" s="1" t="s">
        <v>174</v>
      </c>
      <c r="B48" s="5" t="s">
        <v>418</v>
      </c>
      <c r="C48" s="6">
        <v>378</v>
      </c>
      <c r="D48" s="6">
        <v>167</v>
      </c>
      <c r="E48" s="6">
        <v>9</v>
      </c>
      <c r="F48" s="7">
        <v>545</v>
      </c>
    </row>
    <row r="49" spans="1:6" x14ac:dyDescent="0.25">
      <c r="A49" s="1" t="s">
        <v>175</v>
      </c>
      <c r="B49" s="3" t="s">
        <v>95</v>
      </c>
      <c r="C49" s="1">
        <v>375</v>
      </c>
      <c r="D49" s="1">
        <v>169</v>
      </c>
      <c r="E49" s="1">
        <v>13</v>
      </c>
      <c r="F49" s="3">
        <v>544</v>
      </c>
    </row>
    <row r="50" spans="1:6" x14ac:dyDescent="0.25">
      <c r="A50" s="1" t="s">
        <v>176</v>
      </c>
      <c r="B50" s="3" t="s">
        <v>45</v>
      </c>
      <c r="C50" s="1">
        <v>377</v>
      </c>
      <c r="D50" s="1">
        <v>166</v>
      </c>
      <c r="E50" s="1">
        <v>4</v>
      </c>
      <c r="F50" s="3">
        <v>543</v>
      </c>
    </row>
    <row r="51" spans="1:6" x14ac:dyDescent="0.25">
      <c r="A51" s="1" t="s">
        <v>177</v>
      </c>
      <c r="B51" s="3" t="s">
        <v>253</v>
      </c>
      <c r="C51" s="1">
        <v>379</v>
      </c>
      <c r="D51" s="1">
        <v>164</v>
      </c>
      <c r="E51" s="1">
        <v>7</v>
      </c>
      <c r="F51" s="3">
        <v>543</v>
      </c>
    </row>
    <row r="52" spans="1:6" x14ac:dyDescent="0.25">
      <c r="A52" s="1" t="s">
        <v>178</v>
      </c>
      <c r="B52" s="3" t="s">
        <v>63</v>
      </c>
      <c r="C52" s="1">
        <v>365</v>
      </c>
      <c r="D52" s="1">
        <v>177</v>
      </c>
      <c r="E52" s="1">
        <v>8</v>
      </c>
      <c r="F52" s="3">
        <v>542</v>
      </c>
    </row>
    <row r="53" spans="1:6" x14ac:dyDescent="0.25">
      <c r="A53" s="1" t="s">
        <v>179</v>
      </c>
      <c r="B53" s="5" t="s">
        <v>430</v>
      </c>
      <c r="C53" s="6">
        <v>365</v>
      </c>
      <c r="D53" s="6">
        <v>177</v>
      </c>
      <c r="E53" s="6">
        <v>9</v>
      </c>
      <c r="F53" s="7">
        <v>542</v>
      </c>
    </row>
    <row r="54" spans="1:6" x14ac:dyDescent="0.25">
      <c r="A54" s="1" t="s">
        <v>180</v>
      </c>
      <c r="B54" s="5" t="s">
        <v>413</v>
      </c>
      <c r="C54" s="6">
        <v>379</v>
      </c>
      <c r="D54" s="6">
        <v>163</v>
      </c>
      <c r="E54" s="6">
        <v>4</v>
      </c>
      <c r="F54" s="7">
        <v>542</v>
      </c>
    </row>
    <row r="55" spans="1:6" x14ac:dyDescent="0.25">
      <c r="A55" s="1" t="s">
        <v>181</v>
      </c>
      <c r="B55" s="3" t="s">
        <v>260</v>
      </c>
      <c r="C55" s="1">
        <v>386</v>
      </c>
      <c r="D55" s="1">
        <v>156</v>
      </c>
      <c r="E55" s="1">
        <v>4</v>
      </c>
      <c r="F55" s="3">
        <v>542</v>
      </c>
    </row>
    <row r="56" spans="1:6" x14ac:dyDescent="0.25">
      <c r="A56" s="1" t="s">
        <v>182</v>
      </c>
      <c r="B56" s="5" t="s">
        <v>367</v>
      </c>
      <c r="C56" s="6">
        <v>386</v>
      </c>
      <c r="D56" s="6">
        <v>154</v>
      </c>
      <c r="E56" s="6">
        <v>10</v>
      </c>
      <c r="F56" s="7">
        <v>540</v>
      </c>
    </row>
    <row r="57" spans="1:6" x14ac:dyDescent="0.25">
      <c r="A57" s="1" t="s">
        <v>183</v>
      </c>
      <c r="B57" s="5" t="s">
        <v>456</v>
      </c>
      <c r="C57" s="6">
        <v>354</v>
      </c>
      <c r="D57" s="6">
        <v>185</v>
      </c>
      <c r="E57" s="6">
        <v>11</v>
      </c>
      <c r="F57" s="7">
        <v>539</v>
      </c>
    </row>
    <row r="58" spans="1:6" x14ac:dyDescent="0.25">
      <c r="A58" s="1" t="s">
        <v>184</v>
      </c>
      <c r="B58" s="5" t="s">
        <v>428</v>
      </c>
      <c r="C58" s="6">
        <v>381</v>
      </c>
      <c r="D58" s="6">
        <v>157</v>
      </c>
      <c r="E58" s="6">
        <v>10</v>
      </c>
      <c r="F58" s="7">
        <v>538</v>
      </c>
    </row>
    <row r="59" spans="1:6" x14ac:dyDescent="0.25">
      <c r="A59" s="1" t="s">
        <v>185</v>
      </c>
      <c r="B59" s="5" t="s">
        <v>366</v>
      </c>
      <c r="C59" s="6">
        <v>368</v>
      </c>
      <c r="D59" s="6">
        <v>169</v>
      </c>
      <c r="E59" s="6">
        <v>9</v>
      </c>
      <c r="F59" s="7">
        <v>537</v>
      </c>
    </row>
    <row r="60" spans="1:6" x14ac:dyDescent="0.25">
      <c r="A60" s="1" t="s">
        <v>186</v>
      </c>
      <c r="B60" s="5" t="s">
        <v>422</v>
      </c>
      <c r="C60" s="6">
        <v>398</v>
      </c>
      <c r="D60" s="6">
        <v>139</v>
      </c>
      <c r="E60" s="6">
        <v>8</v>
      </c>
      <c r="F60" s="7">
        <v>537</v>
      </c>
    </row>
    <row r="61" spans="1:6" x14ac:dyDescent="0.25">
      <c r="A61" s="1" t="s">
        <v>187</v>
      </c>
      <c r="B61" s="3" t="s">
        <v>424</v>
      </c>
      <c r="C61" s="1">
        <v>365</v>
      </c>
      <c r="D61" s="1">
        <v>171</v>
      </c>
      <c r="E61" s="1">
        <v>6</v>
      </c>
      <c r="F61" s="3">
        <v>536</v>
      </c>
    </row>
    <row r="62" spans="1:6" x14ac:dyDescent="0.25">
      <c r="A62" s="1" t="s">
        <v>188</v>
      </c>
      <c r="B62" s="3" t="s">
        <v>118</v>
      </c>
      <c r="C62" s="1">
        <v>362</v>
      </c>
      <c r="D62" s="1">
        <v>173</v>
      </c>
      <c r="E62" s="1">
        <v>7</v>
      </c>
      <c r="F62" s="3">
        <v>535</v>
      </c>
    </row>
    <row r="63" spans="1:6" x14ac:dyDescent="0.25">
      <c r="A63" s="1" t="s">
        <v>189</v>
      </c>
      <c r="B63" s="5" t="s">
        <v>349</v>
      </c>
      <c r="C63" s="6">
        <v>371</v>
      </c>
      <c r="D63" s="6">
        <v>164</v>
      </c>
      <c r="E63" s="6">
        <v>13</v>
      </c>
      <c r="F63" s="7">
        <v>535</v>
      </c>
    </row>
    <row r="64" spans="1:6" x14ac:dyDescent="0.25">
      <c r="A64" s="1" t="s">
        <v>190</v>
      </c>
      <c r="B64" s="3" t="s">
        <v>299</v>
      </c>
      <c r="C64" s="1">
        <v>370</v>
      </c>
      <c r="D64" s="1">
        <v>163</v>
      </c>
      <c r="E64" s="1">
        <v>11</v>
      </c>
      <c r="F64" s="3">
        <v>533</v>
      </c>
    </row>
    <row r="65" spans="1:6" x14ac:dyDescent="0.25">
      <c r="A65" s="1" t="s">
        <v>191</v>
      </c>
      <c r="B65" s="5" t="s">
        <v>417</v>
      </c>
      <c r="C65" s="6">
        <v>358</v>
      </c>
      <c r="D65" s="6">
        <v>173</v>
      </c>
      <c r="E65" s="6">
        <v>8</v>
      </c>
      <c r="F65" s="7">
        <v>531</v>
      </c>
    </row>
    <row r="66" spans="1:6" x14ac:dyDescent="0.25">
      <c r="A66" s="1" t="s">
        <v>192</v>
      </c>
      <c r="B66" s="5" t="s">
        <v>342</v>
      </c>
      <c r="C66" s="6">
        <v>377</v>
      </c>
      <c r="D66" s="6">
        <v>154</v>
      </c>
      <c r="E66" s="6">
        <v>15</v>
      </c>
      <c r="F66" s="7">
        <v>531</v>
      </c>
    </row>
    <row r="67" spans="1:6" x14ac:dyDescent="0.25">
      <c r="A67" s="1" t="s">
        <v>193</v>
      </c>
      <c r="B67" s="3" t="s">
        <v>423</v>
      </c>
      <c r="C67" s="1">
        <v>347</v>
      </c>
      <c r="D67" s="1">
        <v>183</v>
      </c>
      <c r="E67" s="1">
        <v>6</v>
      </c>
      <c r="F67" s="3">
        <v>530</v>
      </c>
    </row>
    <row r="68" spans="1:6" x14ac:dyDescent="0.25">
      <c r="A68" s="1" t="s">
        <v>194</v>
      </c>
      <c r="B68" s="5" t="s">
        <v>427</v>
      </c>
      <c r="C68" s="6">
        <v>370</v>
      </c>
      <c r="D68" s="6">
        <v>158</v>
      </c>
      <c r="E68" s="6">
        <v>11</v>
      </c>
      <c r="F68" s="7">
        <v>528</v>
      </c>
    </row>
    <row r="69" spans="1:6" x14ac:dyDescent="0.25">
      <c r="A69" s="1" t="s">
        <v>195</v>
      </c>
      <c r="B69" s="3" t="s">
        <v>274</v>
      </c>
      <c r="C69" s="1">
        <v>358</v>
      </c>
      <c r="D69" s="1">
        <v>169</v>
      </c>
      <c r="E69" s="1">
        <v>9</v>
      </c>
      <c r="F69" s="3">
        <v>527</v>
      </c>
    </row>
    <row r="70" spans="1:6" x14ac:dyDescent="0.25">
      <c r="A70" s="1" t="s">
        <v>196</v>
      </c>
      <c r="B70" s="3" t="s">
        <v>107</v>
      </c>
      <c r="C70" s="1">
        <v>352</v>
      </c>
      <c r="D70" s="1">
        <v>173</v>
      </c>
      <c r="E70" s="1">
        <v>5</v>
      </c>
      <c r="F70" s="3">
        <v>525</v>
      </c>
    </row>
    <row r="71" spans="1:6" x14ac:dyDescent="0.25">
      <c r="A71" s="1" t="s">
        <v>197</v>
      </c>
      <c r="B71" s="5" t="s">
        <v>429</v>
      </c>
      <c r="C71" s="6">
        <v>377</v>
      </c>
      <c r="D71" s="6">
        <v>148</v>
      </c>
      <c r="E71" s="6">
        <v>13</v>
      </c>
      <c r="F71" s="7">
        <v>525</v>
      </c>
    </row>
    <row r="72" spans="1:6" x14ac:dyDescent="0.25">
      <c r="A72" s="1" t="s">
        <v>198</v>
      </c>
      <c r="B72" s="3" t="s">
        <v>229</v>
      </c>
      <c r="C72" s="1">
        <v>368</v>
      </c>
      <c r="D72" s="1">
        <v>155</v>
      </c>
      <c r="E72" s="1">
        <v>10</v>
      </c>
      <c r="F72" s="3">
        <v>523</v>
      </c>
    </row>
    <row r="73" spans="1:6" x14ac:dyDescent="0.25">
      <c r="A73" s="1" t="s">
        <v>199</v>
      </c>
      <c r="B73" s="3" t="s">
        <v>247</v>
      </c>
      <c r="C73" s="1">
        <v>368</v>
      </c>
      <c r="D73" s="1">
        <v>154</v>
      </c>
      <c r="E73" s="1">
        <v>10</v>
      </c>
      <c r="F73" s="3">
        <v>522</v>
      </c>
    </row>
    <row r="74" spans="1:6" x14ac:dyDescent="0.25">
      <c r="A74" s="1" t="s">
        <v>200</v>
      </c>
      <c r="B74" s="5" t="s">
        <v>369</v>
      </c>
      <c r="C74" s="6">
        <v>364</v>
      </c>
      <c r="D74" s="6">
        <v>156</v>
      </c>
      <c r="E74" s="6">
        <v>8</v>
      </c>
      <c r="F74" s="7">
        <v>520</v>
      </c>
    </row>
    <row r="75" spans="1:6" x14ac:dyDescent="0.25">
      <c r="A75" s="1" t="s">
        <v>201</v>
      </c>
      <c r="B75" s="3" t="s">
        <v>43</v>
      </c>
      <c r="C75" s="1">
        <v>366</v>
      </c>
      <c r="D75" s="1">
        <v>153</v>
      </c>
      <c r="E75" s="1">
        <v>13</v>
      </c>
      <c r="F75" s="3">
        <v>519</v>
      </c>
    </row>
    <row r="76" spans="1:6" x14ac:dyDescent="0.25">
      <c r="A76" s="1" t="s">
        <v>202</v>
      </c>
      <c r="B76" s="3" t="s">
        <v>109</v>
      </c>
      <c r="C76" s="1">
        <v>378</v>
      </c>
      <c r="D76" s="1">
        <v>140</v>
      </c>
      <c r="E76" s="1">
        <v>10</v>
      </c>
      <c r="F76" s="3">
        <v>518</v>
      </c>
    </row>
    <row r="77" spans="1:6" x14ac:dyDescent="0.25">
      <c r="A77" s="1" t="s">
        <v>203</v>
      </c>
      <c r="B77" s="5" t="s">
        <v>360</v>
      </c>
      <c r="C77" s="6">
        <v>347</v>
      </c>
      <c r="D77" s="6">
        <v>170</v>
      </c>
      <c r="E77" s="6">
        <v>6</v>
      </c>
      <c r="F77" s="7">
        <v>517</v>
      </c>
    </row>
    <row r="78" spans="1:6" x14ac:dyDescent="0.25">
      <c r="A78" s="1" t="s">
        <v>204</v>
      </c>
      <c r="B78" s="5" t="s">
        <v>368</v>
      </c>
      <c r="C78" s="6">
        <v>361</v>
      </c>
      <c r="D78" s="6">
        <v>154</v>
      </c>
      <c r="E78" s="6">
        <v>12</v>
      </c>
      <c r="F78" s="7">
        <v>515</v>
      </c>
    </row>
    <row r="79" spans="1:6" x14ac:dyDescent="0.25">
      <c r="A79" s="1" t="s">
        <v>205</v>
      </c>
      <c r="B79" s="3" t="s">
        <v>119</v>
      </c>
      <c r="C79" s="1">
        <v>368</v>
      </c>
      <c r="D79" s="1">
        <v>146</v>
      </c>
      <c r="E79" s="1">
        <v>11</v>
      </c>
      <c r="F79" s="3">
        <v>514</v>
      </c>
    </row>
    <row r="80" spans="1:6" x14ac:dyDescent="0.25">
      <c r="A80" s="1" t="s">
        <v>206</v>
      </c>
      <c r="B80" s="5" t="s">
        <v>442</v>
      </c>
      <c r="C80" s="6">
        <v>340</v>
      </c>
      <c r="D80" s="6">
        <v>172</v>
      </c>
      <c r="E80" s="6">
        <v>8</v>
      </c>
      <c r="F80" s="7">
        <v>512</v>
      </c>
    </row>
    <row r="81" spans="1:6" x14ac:dyDescent="0.25">
      <c r="A81" s="1" t="s">
        <v>207</v>
      </c>
      <c r="B81" s="5" t="s">
        <v>440</v>
      </c>
      <c r="C81" s="6">
        <v>377</v>
      </c>
      <c r="D81" s="6">
        <v>134</v>
      </c>
      <c r="E81" s="6">
        <v>7</v>
      </c>
      <c r="F81" s="7">
        <v>511</v>
      </c>
    </row>
    <row r="82" spans="1:6" x14ac:dyDescent="0.25">
      <c r="A82" s="1" t="s">
        <v>208</v>
      </c>
      <c r="B82" s="5" t="s">
        <v>421</v>
      </c>
      <c r="C82" s="6">
        <v>362</v>
      </c>
      <c r="D82" s="6">
        <v>147</v>
      </c>
      <c r="E82" s="6">
        <v>9</v>
      </c>
      <c r="F82" s="7">
        <v>509</v>
      </c>
    </row>
    <row r="83" spans="1:6" x14ac:dyDescent="0.25">
      <c r="A83" s="1" t="s">
        <v>209</v>
      </c>
      <c r="B83" s="3" t="s">
        <v>275</v>
      </c>
      <c r="C83" s="1">
        <v>352</v>
      </c>
      <c r="D83" s="1">
        <v>156</v>
      </c>
      <c r="E83" s="1">
        <v>14</v>
      </c>
      <c r="F83" s="3">
        <v>508</v>
      </c>
    </row>
    <row r="84" spans="1:6" x14ac:dyDescent="0.25">
      <c r="A84" s="1" t="s">
        <v>210</v>
      </c>
      <c r="B84" s="3" t="s">
        <v>160</v>
      </c>
      <c r="C84" s="1">
        <v>368</v>
      </c>
      <c r="D84" s="1">
        <v>139</v>
      </c>
      <c r="E84" s="1">
        <v>9</v>
      </c>
      <c r="F84" s="3">
        <v>507</v>
      </c>
    </row>
    <row r="85" spans="1:6" x14ac:dyDescent="0.25">
      <c r="A85" s="1" t="s">
        <v>211</v>
      </c>
      <c r="B85" s="3" t="s">
        <v>37</v>
      </c>
      <c r="C85" s="1">
        <v>377</v>
      </c>
      <c r="D85" s="1">
        <v>128</v>
      </c>
      <c r="E85" s="1">
        <v>14</v>
      </c>
      <c r="F85" s="3">
        <v>505</v>
      </c>
    </row>
    <row r="86" spans="1:6" x14ac:dyDescent="0.25">
      <c r="A86" s="1" t="s">
        <v>212</v>
      </c>
      <c r="B86" s="5" t="s">
        <v>313</v>
      </c>
      <c r="C86" s="6">
        <v>344</v>
      </c>
      <c r="D86" s="6">
        <v>159</v>
      </c>
      <c r="E86" s="6">
        <v>4</v>
      </c>
      <c r="F86" s="7">
        <v>503</v>
      </c>
    </row>
    <row r="87" spans="1:6" x14ac:dyDescent="0.25">
      <c r="A87" s="1" t="s">
        <v>213</v>
      </c>
      <c r="B87" s="3" t="s">
        <v>47</v>
      </c>
      <c r="C87" s="1">
        <v>353</v>
      </c>
      <c r="D87" s="1">
        <v>149</v>
      </c>
      <c r="E87" s="1">
        <v>9</v>
      </c>
      <c r="F87" s="3">
        <v>502</v>
      </c>
    </row>
    <row r="88" spans="1:6" x14ac:dyDescent="0.25">
      <c r="A88" s="1" t="s">
        <v>214</v>
      </c>
      <c r="B88" s="5" t="s">
        <v>443</v>
      </c>
      <c r="C88" s="6">
        <v>323</v>
      </c>
      <c r="D88" s="6">
        <v>176</v>
      </c>
      <c r="E88" s="6">
        <v>7</v>
      </c>
      <c r="F88" s="7">
        <v>499</v>
      </c>
    </row>
    <row r="89" spans="1:6" x14ac:dyDescent="0.25">
      <c r="A89" s="1" t="s">
        <v>215</v>
      </c>
      <c r="B89" s="5" t="s">
        <v>436</v>
      </c>
      <c r="C89" s="6">
        <v>335</v>
      </c>
      <c r="D89" s="6">
        <v>163</v>
      </c>
      <c r="E89" s="6">
        <v>5</v>
      </c>
      <c r="F89" s="7">
        <v>498</v>
      </c>
    </row>
    <row r="90" spans="1:6" x14ac:dyDescent="0.25">
      <c r="A90" s="1" t="s">
        <v>216</v>
      </c>
      <c r="B90" s="5" t="s">
        <v>361</v>
      </c>
      <c r="C90" s="6">
        <v>352</v>
      </c>
      <c r="D90" s="6">
        <v>146</v>
      </c>
      <c r="E90" s="6">
        <v>9</v>
      </c>
      <c r="F90" s="7">
        <v>498</v>
      </c>
    </row>
    <row r="91" spans="1:6" x14ac:dyDescent="0.25">
      <c r="A91" s="1" t="s">
        <v>217</v>
      </c>
      <c r="B91" s="5" t="s">
        <v>343</v>
      </c>
      <c r="C91" s="6">
        <v>344</v>
      </c>
      <c r="D91" s="6">
        <v>149</v>
      </c>
      <c r="E91" s="6">
        <v>12</v>
      </c>
      <c r="F91" s="7">
        <v>493</v>
      </c>
    </row>
    <row r="92" spans="1:6" x14ac:dyDescent="0.25">
      <c r="A92" s="1" t="s">
        <v>218</v>
      </c>
      <c r="B92" s="3" t="s">
        <v>62</v>
      </c>
      <c r="C92" s="1">
        <v>352</v>
      </c>
      <c r="D92" s="1">
        <v>139</v>
      </c>
      <c r="E92" s="1">
        <v>9</v>
      </c>
      <c r="F92" s="3">
        <v>491</v>
      </c>
    </row>
    <row r="93" spans="1:6" x14ac:dyDescent="0.25">
      <c r="A93" s="1" t="s">
        <v>219</v>
      </c>
      <c r="B93" s="3" t="s">
        <v>39</v>
      </c>
      <c r="C93" s="1">
        <v>368</v>
      </c>
      <c r="D93" s="1">
        <v>123</v>
      </c>
      <c r="E93" s="1">
        <v>17</v>
      </c>
      <c r="F93" s="3">
        <v>491</v>
      </c>
    </row>
    <row r="94" spans="1:6" x14ac:dyDescent="0.25">
      <c r="A94" s="1" t="s">
        <v>220</v>
      </c>
      <c r="B94" s="3" t="s">
        <v>230</v>
      </c>
      <c r="C94" s="1">
        <v>352</v>
      </c>
      <c r="D94" s="1">
        <v>137</v>
      </c>
      <c r="E94" s="1">
        <v>12</v>
      </c>
      <c r="F94" s="3">
        <v>489</v>
      </c>
    </row>
    <row r="95" spans="1:6" x14ac:dyDescent="0.25">
      <c r="A95" s="1" t="s">
        <v>221</v>
      </c>
      <c r="B95" s="5" t="s">
        <v>441</v>
      </c>
      <c r="C95" s="6">
        <v>350</v>
      </c>
      <c r="D95" s="6">
        <v>135</v>
      </c>
      <c r="E95" s="6">
        <v>12</v>
      </c>
      <c r="F95" s="7">
        <v>485</v>
      </c>
    </row>
    <row r="96" spans="1:6" x14ac:dyDescent="0.25">
      <c r="A96" s="1" t="s">
        <v>222</v>
      </c>
      <c r="B96" s="5" t="s">
        <v>412</v>
      </c>
      <c r="C96" s="6">
        <v>380</v>
      </c>
      <c r="D96" s="6">
        <v>105</v>
      </c>
      <c r="E96" s="6">
        <v>18</v>
      </c>
      <c r="F96" s="7">
        <v>485</v>
      </c>
    </row>
    <row r="97" spans="1:6" x14ac:dyDescent="0.25">
      <c r="A97" s="1" t="s">
        <v>223</v>
      </c>
      <c r="B97" s="3" t="s">
        <v>38</v>
      </c>
      <c r="C97" s="1">
        <v>320</v>
      </c>
      <c r="D97" s="1">
        <v>158</v>
      </c>
      <c r="E97" s="1">
        <v>10</v>
      </c>
      <c r="F97" s="3">
        <v>478</v>
      </c>
    </row>
    <row r="98" spans="1:6" x14ac:dyDescent="0.25">
      <c r="A98" s="1" t="s">
        <v>224</v>
      </c>
      <c r="B98" s="5" t="s">
        <v>317</v>
      </c>
      <c r="C98" s="6">
        <v>334</v>
      </c>
      <c r="D98" s="6">
        <v>144</v>
      </c>
      <c r="E98" s="6">
        <v>14</v>
      </c>
      <c r="F98" s="7">
        <v>478</v>
      </c>
    </row>
    <row r="99" spans="1:6" x14ac:dyDescent="0.25">
      <c r="A99" s="1" t="s">
        <v>225</v>
      </c>
      <c r="B99" s="3" t="s">
        <v>227</v>
      </c>
      <c r="C99" s="1">
        <v>340</v>
      </c>
      <c r="D99" s="1">
        <v>137</v>
      </c>
      <c r="E99" s="1">
        <v>9</v>
      </c>
      <c r="F99" s="3">
        <v>477</v>
      </c>
    </row>
    <row r="100" spans="1:6" x14ac:dyDescent="0.25">
      <c r="A100" s="1" t="s">
        <v>226</v>
      </c>
      <c r="B100" s="5" t="s">
        <v>316</v>
      </c>
      <c r="C100" s="6">
        <v>344</v>
      </c>
      <c r="D100" s="6">
        <v>133</v>
      </c>
      <c r="E100" s="6">
        <v>14</v>
      </c>
      <c r="F100" s="7">
        <v>477</v>
      </c>
    </row>
    <row r="101" spans="1:6" x14ac:dyDescent="0.25">
      <c r="A101" s="1" t="s">
        <v>377</v>
      </c>
      <c r="B101" s="5" t="s">
        <v>454</v>
      </c>
      <c r="C101" s="6">
        <v>343</v>
      </c>
      <c r="D101" s="6">
        <v>132</v>
      </c>
      <c r="E101" s="6">
        <v>11</v>
      </c>
      <c r="F101" s="7">
        <v>475</v>
      </c>
    </row>
    <row r="102" spans="1:6" x14ac:dyDescent="0.25">
      <c r="A102" s="1" t="s">
        <v>378</v>
      </c>
      <c r="B102" s="3" t="s">
        <v>263</v>
      </c>
      <c r="C102" s="1">
        <v>318</v>
      </c>
      <c r="D102" s="1">
        <v>141</v>
      </c>
      <c r="E102" s="1">
        <v>11</v>
      </c>
      <c r="F102" s="3">
        <v>459</v>
      </c>
    </row>
    <row r="103" spans="1:6" x14ac:dyDescent="0.25">
      <c r="A103" s="1" t="s">
        <v>379</v>
      </c>
      <c r="B103" s="3" t="s">
        <v>40</v>
      </c>
      <c r="C103" s="1">
        <v>336</v>
      </c>
      <c r="D103" s="1">
        <v>119</v>
      </c>
      <c r="E103" s="1">
        <v>17</v>
      </c>
      <c r="F103" s="3">
        <v>455</v>
      </c>
    </row>
    <row r="104" spans="1:6" x14ac:dyDescent="0.25">
      <c r="A104" s="1" t="s">
        <v>380</v>
      </c>
      <c r="B104" s="3" t="s">
        <v>302</v>
      </c>
      <c r="C104" s="1">
        <v>336</v>
      </c>
      <c r="D104" s="1">
        <v>103</v>
      </c>
      <c r="E104" s="1">
        <v>18</v>
      </c>
      <c r="F104" s="3">
        <v>439</v>
      </c>
    </row>
    <row r="105" spans="1:6" x14ac:dyDescent="0.25">
      <c r="A105" s="1" t="s">
        <v>381</v>
      </c>
      <c r="B105" s="3" t="s">
        <v>300</v>
      </c>
      <c r="C105" s="1">
        <v>319</v>
      </c>
      <c r="D105" s="1">
        <v>116</v>
      </c>
      <c r="E105" s="1">
        <v>23</v>
      </c>
      <c r="F105" s="3">
        <v>438</v>
      </c>
    </row>
    <row r="106" spans="1:6" x14ac:dyDescent="0.25">
      <c r="A106" s="1" t="s">
        <v>382</v>
      </c>
      <c r="B106" s="3" t="s">
        <v>41</v>
      </c>
      <c r="C106" s="1">
        <v>304</v>
      </c>
      <c r="D106" s="1">
        <v>129</v>
      </c>
      <c r="E106" s="1">
        <v>16</v>
      </c>
      <c r="F106" s="3">
        <v>433</v>
      </c>
    </row>
    <row r="107" spans="1:6" x14ac:dyDescent="0.25">
      <c r="A107" s="1" t="s">
        <v>383</v>
      </c>
      <c r="B107" s="3" t="s">
        <v>228</v>
      </c>
      <c r="C107" s="1">
        <v>319</v>
      </c>
      <c r="D107" s="1">
        <v>102</v>
      </c>
      <c r="E107" s="1">
        <v>28</v>
      </c>
      <c r="F107" s="3">
        <v>421</v>
      </c>
    </row>
    <row r="108" spans="1:6" x14ac:dyDescent="0.25">
      <c r="A108" s="1" t="s">
        <v>384</v>
      </c>
      <c r="B108" s="3" t="s">
        <v>262</v>
      </c>
      <c r="C108" s="1">
        <v>299</v>
      </c>
      <c r="D108" s="1">
        <v>103</v>
      </c>
      <c r="E108" s="1">
        <v>20</v>
      </c>
      <c r="F108" s="3">
        <v>402</v>
      </c>
    </row>
    <row r="109" spans="1:6" x14ac:dyDescent="0.25">
      <c r="A109" s="1" t="s">
        <v>385</v>
      </c>
      <c r="B109" s="5" t="s">
        <v>318</v>
      </c>
      <c r="C109" s="6">
        <v>292</v>
      </c>
      <c r="D109" s="6">
        <v>94</v>
      </c>
      <c r="E109" s="6">
        <v>24</v>
      </c>
      <c r="F109" s="7">
        <v>386</v>
      </c>
    </row>
    <row r="110" spans="1:6" x14ac:dyDescent="0.25">
      <c r="A110" s="1" t="s">
        <v>386</v>
      </c>
      <c r="B110" s="3" t="s">
        <v>301</v>
      </c>
      <c r="C110" s="1">
        <v>291</v>
      </c>
      <c r="D110" s="1">
        <v>85</v>
      </c>
      <c r="E110" s="1">
        <v>27</v>
      </c>
      <c r="F110" s="3">
        <v>376</v>
      </c>
    </row>
    <row r="111" spans="1:6" x14ac:dyDescent="0.25">
      <c r="A111" s="1" t="s">
        <v>387</v>
      </c>
      <c r="B111" s="5"/>
      <c r="C111" s="6"/>
      <c r="D111" s="6"/>
      <c r="E111" s="6"/>
      <c r="F111" s="7"/>
    </row>
    <row r="112" spans="1:6" x14ac:dyDescent="0.25">
      <c r="A112" s="1" t="s">
        <v>388</v>
      </c>
      <c r="B112" s="5"/>
      <c r="C112" s="6"/>
      <c r="D112" s="6"/>
      <c r="E112" s="6"/>
      <c r="F112" s="7"/>
    </row>
    <row r="113" spans="1:6" x14ac:dyDescent="0.25">
      <c r="A113" s="1" t="s">
        <v>389</v>
      </c>
      <c r="B113" s="5"/>
      <c r="C113" s="6"/>
      <c r="D113" s="6"/>
      <c r="E113" s="6"/>
      <c r="F113" s="7"/>
    </row>
    <row r="114" spans="1:6" x14ac:dyDescent="0.25">
      <c r="A114" s="1" t="s">
        <v>390</v>
      </c>
      <c r="B114" s="5"/>
      <c r="C114" s="6"/>
      <c r="D114" s="6"/>
      <c r="E114" s="6"/>
      <c r="F114" s="7"/>
    </row>
    <row r="115" spans="1:6" x14ac:dyDescent="0.25">
      <c r="B115" s="5"/>
      <c r="C115" s="6"/>
      <c r="D115" s="6"/>
      <c r="E115" s="6"/>
      <c r="F115" s="7"/>
    </row>
    <row r="116" spans="1:6" x14ac:dyDescent="0.25">
      <c r="B116" s="5"/>
      <c r="C116" s="6"/>
      <c r="D116" s="6"/>
      <c r="E116" s="6"/>
      <c r="F116" s="7"/>
    </row>
    <row r="117" spans="1:6" x14ac:dyDescent="0.25">
      <c r="B117" s="5"/>
      <c r="C117" s="6"/>
      <c r="D117" s="6"/>
      <c r="E117" s="6"/>
      <c r="F117" s="7"/>
    </row>
    <row r="118" spans="1:6" x14ac:dyDescent="0.25">
      <c r="B118" s="5"/>
      <c r="C118" s="6"/>
      <c r="D118" s="6"/>
      <c r="E118" s="6"/>
      <c r="F118" s="7"/>
    </row>
    <row r="119" spans="1:6" x14ac:dyDescent="0.25">
      <c r="B119" s="5"/>
      <c r="C119" s="6"/>
      <c r="D119" s="6"/>
      <c r="E119" s="6"/>
      <c r="F119" s="7"/>
    </row>
    <row r="120" spans="1:6" x14ac:dyDescent="0.25">
      <c r="B120" s="5"/>
      <c r="C120" s="6"/>
      <c r="D120" s="6"/>
      <c r="E120" s="6"/>
      <c r="F120" s="7"/>
    </row>
    <row r="121" spans="1:6" x14ac:dyDescent="0.25">
      <c r="B121" s="5"/>
      <c r="C121" s="6"/>
      <c r="D121" s="6"/>
      <c r="E121" s="6"/>
      <c r="F121" s="7"/>
    </row>
    <row r="122" spans="1:6" x14ac:dyDescent="0.25">
      <c r="B122" s="5"/>
      <c r="C122" s="6"/>
      <c r="D122" s="6"/>
      <c r="E122" s="6"/>
      <c r="F122" s="7"/>
    </row>
    <row r="123" spans="1:6" x14ac:dyDescent="0.25">
      <c r="B123" s="5"/>
      <c r="C123" s="6"/>
      <c r="D123" s="6"/>
      <c r="E123" s="6"/>
      <c r="F123" s="7"/>
    </row>
    <row r="124" spans="1:6" x14ac:dyDescent="0.25">
      <c r="B124" s="5"/>
      <c r="C124" s="6"/>
      <c r="D124" s="6"/>
      <c r="E124" s="6"/>
      <c r="F124" s="7"/>
    </row>
    <row r="125" spans="1:6" x14ac:dyDescent="0.25">
      <c r="B125" s="5"/>
      <c r="C125" s="6"/>
      <c r="D125" s="6"/>
      <c r="E125" s="6"/>
      <c r="F125" s="7"/>
    </row>
    <row r="126" spans="1:6" x14ac:dyDescent="0.25">
      <c r="B126" s="5"/>
      <c r="C126" s="6"/>
      <c r="D126" s="6"/>
      <c r="E126" s="6"/>
      <c r="F126" s="7"/>
    </row>
    <row r="127" spans="1:6" x14ac:dyDescent="0.25">
      <c r="B127" s="5"/>
      <c r="C127" s="6"/>
      <c r="D127" s="6"/>
      <c r="E127" s="6"/>
      <c r="F127" s="7"/>
    </row>
    <row r="128" spans="1:6" x14ac:dyDescent="0.25">
      <c r="B128" s="5"/>
      <c r="C128" s="6"/>
      <c r="D128" s="6"/>
      <c r="E128" s="6"/>
      <c r="F128" s="7"/>
    </row>
    <row r="129" spans="2:6" x14ac:dyDescent="0.25">
      <c r="B129" s="5"/>
      <c r="C129" s="6"/>
      <c r="D129" s="6"/>
      <c r="E129" s="6"/>
      <c r="F129" s="7"/>
    </row>
    <row r="130" spans="2:6" x14ac:dyDescent="0.25">
      <c r="B130" s="5"/>
      <c r="C130" s="6"/>
      <c r="D130" s="6"/>
      <c r="E130" s="6"/>
      <c r="F130" s="7"/>
    </row>
    <row r="131" spans="2:6" x14ac:dyDescent="0.25">
      <c r="B131" s="5"/>
      <c r="C131" s="6"/>
      <c r="D131" s="6"/>
      <c r="E131" s="6"/>
      <c r="F131" s="7"/>
    </row>
    <row r="132" spans="2:6" x14ac:dyDescent="0.25">
      <c r="B132" s="5"/>
      <c r="C132" s="6"/>
      <c r="D132" s="6"/>
      <c r="E132" s="6"/>
      <c r="F132" s="7"/>
    </row>
    <row r="133" spans="2:6" x14ac:dyDescent="0.25">
      <c r="B133" s="5"/>
      <c r="C133" s="6"/>
      <c r="D133" s="6"/>
      <c r="E133" s="6"/>
      <c r="F133" s="7"/>
    </row>
    <row r="134" spans="2:6" x14ac:dyDescent="0.25">
      <c r="B134" s="5"/>
      <c r="C134" s="6"/>
      <c r="D134" s="6"/>
      <c r="E134" s="6"/>
      <c r="F134" s="7"/>
    </row>
    <row r="135" spans="2:6" x14ac:dyDescent="0.25">
      <c r="B135" s="5"/>
      <c r="C135" s="6"/>
      <c r="D135" s="6"/>
      <c r="E135" s="6"/>
      <c r="F135" s="7"/>
    </row>
    <row r="136" spans="2:6" x14ac:dyDescent="0.25">
      <c r="B136" s="5"/>
      <c r="C136" s="6"/>
      <c r="D136" s="6"/>
      <c r="E136" s="6"/>
      <c r="F136" s="7"/>
    </row>
    <row r="137" spans="2:6" x14ac:dyDescent="0.25">
      <c r="B137" s="5"/>
      <c r="C137" s="6"/>
      <c r="D137" s="6"/>
      <c r="E137" s="6"/>
      <c r="F137" s="7"/>
    </row>
    <row r="138" spans="2:6" x14ac:dyDescent="0.25">
      <c r="B138" s="5"/>
      <c r="C138" s="6"/>
      <c r="D138" s="6"/>
      <c r="E138" s="6"/>
      <c r="F138" s="7"/>
    </row>
    <row r="139" spans="2:6" x14ac:dyDescent="0.25">
      <c r="B139" s="5"/>
      <c r="C139" s="6"/>
      <c r="D139" s="6"/>
      <c r="E139" s="6"/>
      <c r="F139" s="7"/>
    </row>
    <row r="140" spans="2:6" x14ac:dyDescent="0.25">
      <c r="B140" s="5"/>
      <c r="C140" s="6"/>
      <c r="D140" s="6"/>
      <c r="E140" s="6"/>
      <c r="F140" s="7"/>
    </row>
    <row r="141" spans="2:6" x14ac:dyDescent="0.25">
      <c r="B141" s="5"/>
      <c r="C141" s="6"/>
      <c r="D141" s="6"/>
      <c r="E141" s="6"/>
      <c r="F141" s="7"/>
    </row>
    <row r="142" spans="2:6" x14ac:dyDescent="0.25">
      <c r="B142" s="5"/>
      <c r="C142" s="6"/>
      <c r="D142" s="6"/>
      <c r="E142" s="6"/>
      <c r="F142" s="7"/>
    </row>
    <row r="143" spans="2:6" x14ac:dyDescent="0.25">
      <c r="B143" s="5"/>
      <c r="C143" s="6"/>
      <c r="D143" s="6"/>
      <c r="E143" s="6"/>
      <c r="F143" s="7"/>
    </row>
    <row r="144" spans="2:6" x14ac:dyDescent="0.25">
      <c r="B144" s="5"/>
      <c r="C144" s="6"/>
      <c r="D144" s="6"/>
      <c r="E144" s="6"/>
      <c r="F144" s="7"/>
    </row>
    <row r="145" spans="2:6" x14ac:dyDescent="0.25">
      <c r="B145" s="5"/>
      <c r="C145" s="6"/>
      <c r="D145" s="6"/>
      <c r="E145" s="6"/>
      <c r="F145" s="7"/>
    </row>
    <row r="146" spans="2:6" x14ac:dyDescent="0.25">
      <c r="B146" s="5"/>
      <c r="C146" s="6"/>
      <c r="D146" s="6"/>
      <c r="E146" s="6"/>
      <c r="F146" s="7"/>
    </row>
    <row r="147" spans="2:6" x14ac:dyDescent="0.25">
      <c r="B147" s="5"/>
      <c r="C147" s="6"/>
      <c r="D147" s="6"/>
      <c r="E147" s="6"/>
      <c r="F147" s="7"/>
    </row>
    <row r="148" spans="2:6" x14ac:dyDescent="0.25">
      <c r="B148" s="5"/>
      <c r="C148" s="6"/>
      <c r="D148" s="6"/>
      <c r="E148" s="6"/>
      <c r="F148" s="7"/>
    </row>
    <row r="149" spans="2:6" x14ac:dyDescent="0.25">
      <c r="B149" s="5"/>
      <c r="C149" s="6"/>
      <c r="D149" s="6"/>
      <c r="E149" s="6"/>
      <c r="F149" s="7"/>
    </row>
    <row r="150" spans="2:6" x14ac:dyDescent="0.25">
      <c r="B150" s="5"/>
      <c r="C150" s="6"/>
      <c r="D150" s="6"/>
      <c r="E150" s="6"/>
      <c r="F150" s="7"/>
    </row>
    <row r="151" spans="2:6" x14ac:dyDescent="0.25">
      <c r="B151" s="5"/>
      <c r="C151" s="6"/>
      <c r="D151" s="6"/>
      <c r="E151" s="6"/>
      <c r="F151" s="7"/>
    </row>
    <row r="152" spans="2:6" x14ac:dyDescent="0.25">
      <c r="B152" s="5"/>
      <c r="C152" s="6"/>
      <c r="D152" s="6"/>
      <c r="E152" s="6"/>
      <c r="F152" s="7"/>
    </row>
    <row r="153" spans="2:6" x14ac:dyDescent="0.25">
      <c r="B153" s="5"/>
      <c r="C153" s="6"/>
      <c r="D153" s="6"/>
      <c r="E153" s="6"/>
      <c r="F153" s="7"/>
    </row>
    <row r="154" spans="2:6" x14ac:dyDescent="0.25">
      <c r="B154" s="5"/>
      <c r="C154" s="6"/>
      <c r="D154" s="6"/>
      <c r="E154" s="6"/>
      <c r="F154" s="7"/>
    </row>
    <row r="155" spans="2:6" x14ac:dyDescent="0.25">
      <c r="B155" s="5"/>
      <c r="C155" s="6"/>
      <c r="D155" s="6"/>
      <c r="E155" s="6"/>
      <c r="F155" s="7"/>
    </row>
    <row r="156" spans="2:6" x14ac:dyDescent="0.25">
      <c r="B156" s="5"/>
      <c r="C156" s="6"/>
      <c r="D156" s="6"/>
      <c r="E156" s="6"/>
      <c r="F156" s="7"/>
    </row>
    <row r="157" spans="2:6" x14ac:dyDescent="0.25">
      <c r="B157" s="5"/>
      <c r="C157" s="6"/>
      <c r="D157" s="6"/>
      <c r="E157" s="6"/>
      <c r="F157" s="7"/>
    </row>
    <row r="158" spans="2:6" x14ac:dyDescent="0.25">
      <c r="B158" s="5"/>
      <c r="C158" s="6"/>
      <c r="D158" s="6"/>
      <c r="E158" s="6"/>
      <c r="F158" s="7"/>
    </row>
    <row r="159" spans="2:6" x14ac:dyDescent="0.25">
      <c r="B159" s="5"/>
      <c r="C159" s="6"/>
      <c r="D159" s="6"/>
      <c r="E159" s="6"/>
      <c r="F159" s="7"/>
    </row>
    <row r="160" spans="2:6" x14ac:dyDescent="0.25">
      <c r="B160" s="5"/>
      <c r="C160" s="6"/>
      <c r="D160" s="6"/>
      <c r="E160" s="6"/>
      <c r="F160" s="7"/>
    </row>
    <row r="161" spans="2:6" x14ac:dyDescent="0.25">
      <c r="B161" s="5"/>
      <c r="C161" s="6"/>
      <c r="D161" s="6"/>
      <c r="E161" s="6"/>
      <c r="F161" s="7"/>
    </row>
    <row r="162" spans="2:6" x14ac:dyDescent="0.25">
      <c r="B162" s="5"/>
      <c r="C162" s="6"/>
      <c r="D162" s="6"/>
      <c r="E162" s="6"/>
      <c r="F162" s="7"/>
    </row>
    <row r="163" spans="2:6" x14ac:dyDescent="0.25">
      <c r="B163" s="5"/>
      <c r="C163" s="6"/>
      <c r="D163" s="6"/>
      <c r="E163" s="6"/>
      <c r="F163" s="7"/>
    </row>
    <row r="164" spans="2:6" x14ac:dyDescent="0.25">
      <c r="B164" s="5"/>
      <c r="C164" s="6"/>
      <c r="D164" s="6"/>
      <c r="E164" s="6"/>
      <c r="F164" s="7"/>
    </row>
    <row r="165" spans="2:6" x14ac:dyDescent="0.25">
      <c r="B165" s="5"/>
      <c r="C165" s="6"/>
      <c r="D165" s="6"/>
      <c r="E165" s="6"/>
      <c r="F165" s="7"/>
    </row>
    <row r="166" spans="2:6" x14ac:dyDescent="0.25">
      <c r="B166" s="5"/>
      <c r="C166" s="6"/>
      <c r="D166" s="6"/>
      <c r="E166" s="6"/>
      <c r="F166" s="7"/>
    </row>
    <row r="167" spans="2:6" x14ac:dyDescent="0.25">
      <c r="B167" s="5"/>
      <c r="C167" s="6"/>
      <c r="D167" s="6"/>
      <c r="E167" s="6"/>
      <c r="F167" s="7"/>
    </row>
    <row r="168" spans="2:6" x14ac:dyDescent="0.25">
      <c r="B168" s="5"/>
      <c r="C168" s="6"/>
      <c r="D168" s="6"/>
      <c r="E168" s="6"/>
      <c r="F168" s="7"/>
    </row>
    <row r="169" spans="2:6" x14ac:dyDescent="0.25">
      <c r="B169" s="5"/>
      <c r="C169" s="6"/>
      <c r="D169" s="6"/>
      <c r="E169" s="6"/>
      <c r="F169" s="7"/>
    </row>
    <row r="170" spans="2:6" x14ac:dyDescent="0.25">
      <c r="B170" s="5"/>
      <c r="C170" s="6"/>
      <c r="D170" s="6"/>
      <c r="E170" s="6"/>
      <c r="F170" s="7"/>
    </row>
    <row r="171" spans="2:6" x14ac:dyDescent="0.25">
      <c r="B171" s="5"/>
      <c r="C171" s="6"/>
      <c r="D171" s="6"/>
      <c r="E171" s="6"/>
      <c r="F171" s="7"/>
    </row>
    <row r="172" spans="2:6" x14ac:dyDescent="0.25">
      <c r="B172" s="5"/>
      <c r="C172" s="6"/>
      <c r="D172" s="6"/>
      <c r="E172" s="6"/>
      <c r="F172" s="7"/>
    </row>
    <row r="173" spans="2:6" x14ac:dyDescent="0.25">
      <c r="B173" s="5"/>
      <c r="C173" s="6"/>
      <c r="D173" s="6"/>
      <c r="E173" s="6"/>
      <c r="F173" s="7"/>
    </row>
    <row r="174" spans="2:6" x14ac:dyDescent="0.25">
      <c r="B174" s="5"/>
      <c r="C174" s="6"/>
      <c r="D174" s="6"/>
      <c r="E174" s="6"/>
      <c r="F174" s="7"/>
    </row>
    <row r="175" spans="2:6" x14ac:dyDescent="0.25">
      <c r="B175" s="5"/>
      <c r="C175" s="6"/>
      <c r="D175" s="6"/>
      <c r="E175" s="6"/>
      <c r="F175" s="7"/>
    </row>
    <row r="176" spans="2:6" x14ac:dyDescent="0.25">
      <c r="B176" s="5"/>
      <c r="C176" s="6"/>
      <c r="D176" s="6"/>
      <c r="E176" s="6"/>
      <c r="F176" s="7"/>
    </row>
    <row r="177" spans="2:6" x14ac:dyDescent="0.25">
      <c r="B177" s="5"/>
      <c r="C177" s="6"/>
      <c r="D177" s="6"/>
      <c r="E177" s="6"/>
      <c r="F177" s="7"/>
    </row>
    <row r="178" spans="2:6" x14ac:dyDescent="0.25">
      <c r="B178" s="5"/>
      <c r="C178" s="6"/>
      <c r="D178" s="6"/>
      <c r="E178" s="6"/>
      <c r="F178" s="7"/>
    </row>
  </sheetData>
  <mergeCells count="1">
    <mergeCell ref="B1:F2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workbookViewId="0">
      <selection activeCell="C11" sqref="C11:F11"/>
    </sheetView>
  </sheetViews>
  <sheetFormatPr defaultRowHeight="15.75" x14ac:dyDescent="0.25"/>
  <cols>
    <col min="1" max="1" width="9.140625" style="1"/>
    <col min="2" max="2" width="34.28515625" style="3" bestFit="1" customWidth="1"/>
    <col min="3" max="5" width="9.140625" style="1"/>
    <col min="6" max="6" width="11.7109375" style="3" customWidth="1"/>
    <col min="7" max="16384" width="9.140625" style="1"/>
  </cols>
  <sheetData>
    <row r="1" spans="1:6" x14ac:dyDescent="0.25">
      <c r="B1" s="10" t="s">
        <v>9</v>
      </c>
      <c r="C1" s="10"/>
      <c r="D1" s="10"/>
      <c r="E1" s="10"/>
      <c r="F1" s="10"/>
    </row>
    <row r="2" spans="1:6" ht="24" customHeight="1" x14ac:dyDescent="0.25">
      <c r="B2" s="10"/>
      <c r="C2" s="10"/>
      <c r="D2" s="10"/>
      <c r="E2" s="10"/>
      <c r="F2" s="10"/>
    </row>
    <row r="4" spans="1:6" x14ac:dyDescent="0.25">
      <c r="B4" s="3" t="s">
        <v>0</v>
      </c>
      <c r="C4" s="1" t="s">
        <v>2</v>
      </c>
      <c r="D4" s="1" t="s">
        <v>3</v>
      </c>
      <c r="E4" s="1" t="s">
        <v>4</v>
      </c>
      <c r="F4" s="3" t="s">
        <v>5</v>
      </c>
    </row>
    <row r="5" spans="1:6" x14ac:dyDescent="0.25">
      <c r="A5" s="1" t="s">
        <v>64</v>
      </c>
      <c r="B5" s="3" t="s">
        <v>450</v>
      </c>
      <c r="C5" s="1">
        <v>376</v>
      </c>
      <c r="D5" s="1">
        <v>205</v>
      </c>
      <c r="E5" s="1">
        <v>7</v>
      </c>
      <c r="F5" s="3">
        <v>581</v>
      </c>
    </row>
    <row r="6" spans="1:6" x14ac:dyDescent="0.25">
      <c r="A6" s="1" t="s">
        <v>65</v>
      </c>
      <c r="B6" s="3" t="s">
        <v>255</v>
      </c>
      <c r="C6" s="1">
        <v>366</v>
      </c>
      <c r="D6" s="1">
        <v>186</v>
      </c>
      <c r="E6" s="1">
        <v>5</v>
      </c>
      <c r="F6" s="3">
        <v>552</v>
      </c>
    </row>
    <row r="7" spans="1:6" x14ac:dyDescent="0.25">
      <c r="A7" s="1" t="s">
        <v>66</v>
      </c>
      <c r="B7" s="3" t="s">
        <v>409</v>
      </c>
      <c r="C7" s="1">
        <v>366</v>
      </c>
      <c r="D7" s="1">
        <v>183</v>
      </c>
      <c r="E7" s="1">
        <v>9</v>
      </c>
      <c r="F7" s="3">
        <v>549</v>
      </c>
    </row>
    <row r="8" spans="1:6" x14ac:dyDescent="0.25">
      <c r="A8" s="1" t="s">
        <v>67</v>
      </c>
      <c r="B8" s="3" t="s">
        <v>254</v>
      </c>
      <c r="C8" s="1">
        <v>369</v>
      </c>
      <c r="D8" s="1">
        <v>177</v>
      </c>
      <c r="E8" s="1">
        <v>9</v>
      </c>
      <c r="F8" s="3">
        <v>546</v>
      </c>
    </row>
    <row r="9" spans="1:6" x14ac:dyDescent="0.25">
      <c r="A9" s="1" t="s">
        <v>68</v>
      </c>
      <c r="B9" s="3" t="s">
        <v>97</v>
      </c>
      <c r="C9" s="1">
        <v>370</v>
      </c>
      <c r="D9" s="1">
        <v>172</v>
      </c>
      <c r="E9" s="1">
        <v>7</v>
      </c>
      <c r="F9" s="3">
        <v>542</v>
      </c>
    </row>
    <row r="10" spans="1:6" x14ac:dyDescent="0.25">
      <c r="A10" s="1" t="s">
        <v>69</v>
      </c>
      <c r="B10" s="3" t="s">
        <v>435</v>
      </c>
      <c r="C10" s="1">
        <v>373</v>
      </c>
      <c r="D10" s="1">
        <v>169</v>
      </c>
      <c r="E10" s="1">
        <v>8</v>
      </c>
      <c r="F10" s="3">
        <v>542</v>
      </c>
    </row>
    <row r="11" spans="1:6" x14ac:dyDescent="0.25">
      <c r="A11" s="1" t="s">
        <v>70</v>
      </c>
      <c r="B11" s="3" t="s">
        <v>461</v>
      </c>
      <c r="C11" s="1">
        <v>370</v>
      </c>
      <c r="D11" s="1">
        <v>168</v>
      </c>
      <c r="E11" s="1">
        <v>2</v>
      </c>
      <c r="F11" s="3">
        <v>538</v>
      </c>
    </row>
    <row r="12" spans="1:6" x14ac:dyDescent="0.25">
      <c r="A12" s="1" t="s">
        <v>71</v>
      </c>
      <c r="B12" s="3" t="s">
        <v>339</v>
      </c>
      <c r="C12" s="1">
        <v>343</v>
      </c>
      <c r="D12" s="1">
        <v>192</v>
      </c>
      <c r="E12" s="1">
        <v>7</v>
      </c>
      <c r="F12" s="3">
        <v>535</v>
      </c>
    </row>
    <row r="13" spans="1:6" x14ac:dyDescent="0.25">
      <c r="A13" s="1" t="s">
        <v>72</v>
      </c>
      <c r="B13" s="3" t="s">
        <v>314</v>
      </c>
      <c r="C13" s="1">
        <v>356</v>
      </c>
      <c r="D13" s="1">
        <v>177</v>
      </c>
      <c r="E13" s="1">
        <v>5</v>
      </c>
      <c r="F13" s="3">
        <v>533</v>
      </c>
    </row>
    <row r="14" spans="1:6" x14ac:dyDescent="0.25">
      <c r="A14" s="1" t="s">
        <v>73</v>
      </c>
      <c r="B14" s="3" t="s">
        <v>277</v>
      </c>
      <c r="C14" s="1">
        <v>366</v>
      </c>
      <c r="D14" s="1">
        <v>158</v>
      </c>
      <c r="E14" s="1">
        <v>8</v>
      </c>
      <c r="F14" s="3">
        <v>524</v>
      </c>
    </row>
    <row r="15" spans="1:6" x14ac:dyDescent="0.25">
      <c r="A15" s="1" t="s">
        <v>74</v>
      </c>
      <c r="B15" s="3" t="s">
        <v>348</v>
      </c>
      <c r="C15" s="1">
        <v>352</v>
      </c>
      <c r="D15" s="1">
        <v>166</v>
      </c>
      <c r="E15" s="1">
        <v>5</v>
      </c>
      <c r="F15" s="3">
        <v>518</v>
      </c>
    </row>
    <row r="16" spans="1:6" x14ac:dyDescent="0.25">
      <c r="A16" s="1" t="s">
        <v>75</v>
      </c>
      <c r="B16" s="3" t="s">
        <v>159</v>
      </c>
      <c r="C16" s="1">
        <v>376</v>
      </c>
      <c r="D16" s="1">
        <v>142</v>
      </c>
      <c r="E16" s="1">
        <v>10</v>
      </c>
      <c r="F16" s="3">
        <v>518</v>
      </c>
    </row>
    <row r="17" spans="1:6" x14ac:dyDescent="0.25">
      <c r="A17" s="1" t="s">
        <v>76</v>
      </c>
      <c r="B17" s="3" t="s">
        <v>408</v>
      </c>
      <c r="C17" s="1">
        <v>369</v>
      </c>
      <c r="D17" s="1">
        <v>148</v>
      </c>
      <c r="E17" s="1">
        <v>9</v>
      </c>
      <c r="F17" s="3">
        <v>517</v>
      </c>
    </row>
    <row r="18" spans="1:6" x14ac:dyDescent="0.25">
      <c r="A18" s="1" t="s">
        <v>77</v>
      </c>
      <c r="B18" s="3" t="s">
        <v>111</v>
      </c>
      <c r="C18" s="1">
        <v>363</v>
      </c>
      <c r="D18" s="1">
        <v>151</v>
      </c>
      <c r="E18" s="1">
        <v>8</v>
      </c>
      <c r="F18" s="3">
        <v>514</v>
      </c>
    </row>
    <row r="19" spans="1:6" x14ac:dyDescent="0.25">
      <c r="A19" s="1" t="s">
        <v>78</v>
      </c>
      <c r="B19" s="3" t="s">
        <v>338</v>
      </c>
      <c r="C19" s="1">
        <v>364</v>
      </c>
      <c r="D19" s="1">
        <v>149</v>
      </c>
      <c r="E19" s="1">
        <v>9</v>
      </c>
      <c r="F19" s="3">
        <v>513</v>
      </c>
    </row>
    <row r="20" spans="1:6" x14ac:dyDescent="0.25">
      <c r="A20" s="1" t="s">
        <v>79</v>
      </c>
      <c r="B20" s="3" t="s">
        <v>44</v>
      </c>
      <c r="C20" s="1">
        <v>351</v>
      </c>
      <c r="D20" s="1">
        <v>157</v>
      </c>
      <c r="E20" s="1">
        <v>11</v>
      </c>
      <c r="F20" s="3">
        <v>508</v>
      </c>
    </row>
    <row r="21" spans="1:6" x14ac:dyDescent="0.25">
      <c r="A21" s="1" t="s">
        <v>80</v>
      </c>
      <c r="B21" s="3" t="s">
        <v>453</v>
      </c>
      <c r="C21" s="1">
        <v>355</v>
      </c>
      <c r="D21" s="1">
        <v>150</v>
      </c>
      <c r="E21" s="1">
        <v>8</v>
      </c>
      <c r="F21" s="3">
        <v>505</v>
      </c>
    </row>
    <row r="22" spans="1:6" x14ac:dyDescent="0.25">
      <c r="A22" s="1" t="s">
        <v>81</v>
      </c>
      <c r="B22" s="3" t="s">
        <v>96</v>
      </c>
      <c r="C22" s="1">
        <v>343</v>
      </c>
      <c r="D22" s="1">
        <v>156</v>
      </c>
      <c r="E22" s="1">
        <v>6</v>
      </c>
      <c r="F22" s="3">
        <v>499</v>
      </c>
    </row>
    <row r="23" spans="1:6" x14ac:dyDescent="0.25">
      <c r="A23" s="1" t="s">
        <v>82</v>
      </c>
      <c r="B23" s="3" t="s">
        <v>434</v>
      </c>
      <c r="C23" s="1">
        <v>359</v>
      </c>
      <c r="D23" s="1">
        <v>140</v>
      </c>
      <c r="E23" s="1">
        <v>12</v>
      </c>
      <c r="F23" s="3">
        <v>499</v>
      </c>
    </row>
    <row r="24" spans="1:6" x14ac:dyDescent="0.25">
      <c r="A24" s="1" t="s">
        <v>83</v>
      </c>
      <c r="B24" s="3" t="s">
        <v>345</v>
      </c>
      <c r="C24" s="1">
        <v>343</v>
      </c>
      <c r="D24" s="1">
        <v>154</v>
      </c>
      <c r="E24" s="1">
        <v>14</v>
      </c>
      <c r="F24" s="3">
        <v>497</v>
      </c>
    </row>
    <row r="25" spans="1:6" x14ac:dyDescent="0.25">
      <c r="A25" s="1" t="s">
        <v>84</v>
      </c>
      <c r="B25" s="3" t="s">
        <v>346</v>
      </c>
      <c r="C25" s="1">
        <v>331</v>
      </c>
      <c r="D25" s="1">
        <v>156</v>
      </c>
      <c r="E25" s="1">
        <v>13</v>
      </c>
      <c r="F25" s="3">
        <v>487</v>
      </c>
    </row>
    <row r="26" spans="1:6" x14ac:dyDescent="0.25">
      <c r="A26" s="1" t="s">
        <v>85</v>
      </c>
      <c r="B26" s="3" t="s">
        <v>451</v>
      </c>
      <c r="C26" s="1">
        <v>348</v>
      </c>
      <c r="D26" s="1">
        <v>133</v>
      </c>
      <c r="E26" s="1">
        <v>17</v>
      </c>
      <c r="F26" s="3">
        <v>481</v>
      </c>
    </row>
    <row r="27" spans="1:6" x14ac:dyDescent="0.25">
      <c r="A27" s="1" t="s">
        <v>86</v>
      </c>
      <c r="B27" s="3" t="s">
        <v>363</v>
      </c>
      <c r="C27" s="1">
        <v>341</v>
      </c>
      <c r="D27" s="1">
        <v>130</v>
      </c>
      <c r="E27" s="1">
        <v>17</v>
      </c>
      <c r="F27" s="3">
        <v>471</v>
      </c>
    </row>
    <row r="28" spans="1:6" x14ac:dyDescent="0.25">
      <c r="A28" s="1" t="s">
        <v>87</v>
      </c>
      <c r="B28" s="3" t="s">
        <v>365</v>
      </c>
      <c r="C28" s="1">
        <v>332</v>
      </c>
      <c r="D28" s="1">
        <v>137</v>
      </c>
      <c r="E28" s="1">
        <v>12</v>
      </c>
      <c r="F28" s="3">
        <v>469</v>
      </c>
    </row>
    <row r="29" spans="1:6" x14ac:dyDescent="0.25">
      <c r="A29" s="1" t="s">
        <v>88</v>
      </c>
      <c r="B29" s="3" t="s">
        <v>258</v>
      </c>
      <c r="C29" s="1">
        <v>315</v>
      </c>
      <c r="D29" s="1">
        <v>151</v>
      </c>
      <c r="E29" s="1">
        <v>13</v>
      </c>
      <c r="F29" s="3">
        <v>466</v>
      </c>
    </row>
    <row r="30" spans="1:6" x14ac:dyDescent="0.25">
      <c r="A30" s="1" t="s">
        <v>89</v>
      </c>
      <c r="B30" s="3" t="s">
        <v>251</v>
      </c>
      <c r="C30" s="1">
        <v>347</v>
      </c>
      <c r="D30" s="1">
        <v>119</v>
      </c>
      <c r="E30" s="1">
        <v>12</v>
      </c>
      <c r="F30" s="3">
        <v>466</v>
      </c>
    </row>
    <row r="31" spans="1:6" x14ac:dyDescent="0.25">
      <c r="A31" s="1" t="s">
        <v>90</v>
      </c>
      <c r="B31" s="3" t="s">
        <v>426</v>
      </c>
      <c r="C31" s="1">
        <v>345</v>
      </c>
      <c r="D31" s="1">
        <v>108</v>
      </c>
      <c r="E31" s="1">
        <v>20</v>
      </c>
      <c r="F31" s="3">
        <v>453</v>
      </c>
    </row>
    <row r="32" spans="1:6" x14ac:dyDescent="0.25">
      <c r="A32" s="1" t="s">
        <v>91</v>
      </c>
      <c r="B32" s="3" t="s">
        <v>259</v>
      </c>
      <c r="C32" s="1">
        <v>307</v>
      </c>
      <c r="D32" s="1">
        <v>125</v>
      </c>
      <c r="E32" s="1">
        <v>19</v>
      </c>
      <c r="F32" s="3">
        <v>432</v>
      </c>
    </row>
    <row r="33" spans="1:6" x14ac:dyDescent="0.25">
      <c r="A33" s="1" t="s">
        <v>92</v>
      </c>
      <c r="B33" s="3" t="s">
        <v>433</v>
      </c>
      <c r="C33" s="1">
        <v>302</v>
      </c>
      <c r="D33" s="1">
        <v>127</v>
      </c>
      <c r="E33" s="1">
        <v>18</v>
      </c>
      <c r="F33" s="3">
        <v>429</v>
      </c>
    </row>
    <row r="34" spans="1:6" x14ac:dyDescent="0.25">
      <c r="A34" s="1" t="s">
        <v>93</v>
      </c>
      <c r="B34" s="3" t="s">
        <v>364</v>
      </c>
      <c r="C34" s="1">
        <v>299</v>
      </c>
      <c r="D34" s="1">
        <v>105</v>
      </c>
      <c r="E34" s="1">
        <v>23</v>
      </c>
      <c r="F34" s="3">
        <v>404</v>
      </c>
    </row>
    <row r="35" spans="1:6" x14ac:dyDescent="0.25">
      <c r="A35" s="1" t="s">
        <v>161</v>
      </c>
      <c r="B35" s="3" t="s">
        <v>425</v>
      </c>
      <c r="C35" s="1">
        <v>288</v>
      </c>
      <c r="D35" s="1">
        <v>103</v>
      </c>
      <c r="E35" s="1">
        <v>25</v>
      </c>
      <c r="F35" s="3">
        <v>391</v>
      </c>
    </row>
    <row r="36" spans="1:6" x14ac:dyDescent="0.25">
      <c r="A36" s="1" t="s">
        <v>162</v>
      </c>
    </row>
    <row r="37" spans="1:6" x14ac:dyDescent="0.25">
      <c r="A37" s="1" t="s">
        <v>163</v>
      </c>
    </row>
    <row r="38" spans="1:6" x14ac:dyDescent="0.25">
      <c r="A38" s="1" t="s">
        <v>164</v>
      </c>
    </row>
    <row r="39" spans="1:6" x14ac:dyDescent="0.25">
      <c r="A39" s="1" t="s">
        <v>165</v>
      </c>
    </row>
    <row r="40" spans="1:6" x14ac:dyDescent="0.25">
      <c r="A40" s="1" t="s">
        <v>166</v>
      </c>
    </row>
    <row r="41" spans="1:6" x14ac:dyDescent="0.25">
      <c r="A41" s="1" t="s">
        <v>167</v>
      </c>
    </row>
    <row r="42" spans="1:6" x14ac:dyDescent="0.25">
      <c r="A42" s="1" t="s">
        <v>168</v>
      </c>
    </row>
    <row r="43" spans="1:6" x14ac:dyDescent="0.25">
      <c r="A43" s="1" t="s">
        <v>169</v>
      </c>
    </row>
    <row r="44" spans="1:6" x14ac:dyDescent="0.25">
      <c r="A44" s="1" t="s">
        <v>170</v>
      </c>
    </row>
    <row r="45" spans="1:6" x14ac:dyDescent="0.25">
      <c r="A45" s="1" t="s">
        <v>171</v>
      </c>
    </row>
  </sheetData>
  <mergeCells count="1">
    <mergeCell ref="B1:F2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"/>
  <sheetViews>
    <sheetView workbookViewId="0">
      <selection activeCell="B71" sqref="B71"/>
    </sheetView>
  </sheetViews>
  <sheetFormatPr defaultRowHeight="15.75" x14ac:dyDescent="0.25"/>
  <cols>
    <col min="1" max="1" width="9.140625" style="1"/>
    <col min="2" max="2" width="17.85546875" style="3" bestFit="1" customWidth="1"/>
    <col min="3" max="3" width="28.28515625" style="3" bestFit="1" customWidth="1"/>
    <col min="4" max="6" width="9.7109375" style="1" customWidth="1"/>
    <col min="7" max="7" width="10.7109375" style="3" customWidth="1"/>
    <col min="8" max="10" width="9.7109375" style="1" customWidth="1"/>
    <col min="11" max="11" width="10.7109375" style="3" customWidth="1"/>
    <col min="12" max="12" width="8.7109375" style="1" customWidth="1"/>
    <col min="13" max="13" width="8.5703125" style="1" customWidth="1"/>
    <col min="14" max="14" width="8.7109375" style="1" customWidth="1"/>
    <col min="15" max="15" width="11.7109375" style="3" customWidth="1"/>
    <col min="16" max="16384" width="9.140625" style="1"/>
  </cols>
  <sheetData>
    <row r="1" spans="1:15" x14ac:dyDescent="0.25">
      <c r="B1" s="9" t="s">
        <v>20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x14ac:dyDescent="0.2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4" spans="1:15" ht="47.25" x14ac:dyDescent="0.25">
      <c r="B4" s="4" t="s">
        <v>0</v>
      </c>
      <c r="C4" s="4" t="s">
        <v>10</v>
      </c>
      <c r="D4" s="2" t="s">
        <v>14</v>
      </c>
      <c r="E4" s="2" t="s">
        <v>13</v>
      </c>
      <c r="F4" s="2" t="s">
        <v>18</v>
      </c>
      <c r="G4" s="4" t="s">
        <v>32</v>
      </c>
      <c r="H4" s="2" t="s">
        <v>11</v>
      </c>
      <c r="I4" s="2" t="s">
        <v>12</v>
      </c>
      <c r="J4" s="2" t="s">
        <v>19</v>
      </c>
      <c r="K4" s="4" t="s">
        <v>31</v>
      </c>
      <c r="L4" s="2" t="s">
        <v>15</v>
      </c>
      <c r="M4" s="2" t="s">
        <v>16</v>
      </c>
      <c r="N4" s="2" t="s">
        <v>17</v>
      </c>
      <c r="O4" s="4" t="s">
        <v>5</v>
      </c>
    </row>
    <row r="5" spans="1:15" x14ac:dyDescent="0.25">
      <c r="A5" s="1" t="s">
        <v>64</v>
      </c>
      <c r="B5" s="3" t="s">
        <v>147</v>
      </c>
      <c r="C5" s="3" t="s">
        <v>149</v>
      </c>
      <c r="D5" s="1">
        <f>IF(Táblázat27[[#This Row],[Játékos]]&lt;&gt;0,VLOOKUP(Táblázat27[[#This Row],[Játékos]],Táblázat2[],3,0),"")</f>
        <v>382</v>
      </c>
      <c r="E5" s="1">
        <f>IF(Táblázat27[[#This Row],[Játékos]]&lt;&gt;0,VLOOKUP(Táblázat27[[#This Row],[Játékos]],Táblázat2[],4,0),"")</f>
        <v>247</v>
      </c>
      <c r="F5" s="1">
        <f>IF(Táblázat27[[#This Row],[Játékos]]&lt;&gt;0,VLOOKUP(Táblázat27[[#This Row],[Játékos]],Táblázat2[],5,0),"")</f>
        <v>0</v>
      </c>
      <c r="G5" s="3">
        <f>IF(Táblázat27[[#This Row],[Játékos]]&lt;&gt;0,VLOOKUP(Táblázat27[[#This Row],[Játékos]],Táblázat2[],6,0),"")</f>
        <v>629</v>
      </c>
      <c r="H5" s="1">
        <f>IF(Táblázat27[[#This Row],[Játékos2]]&lt;&gt;0,VLOOKUP(Táblázat27[[#This Row],[Játékos2]],Táblázat2[],3,0),"")</f>
        <v>408</v>
      </c>
      <c r="I5" s="1">
        <f>IF(Táblázat27[[#This Row],[Játékos2]]&lt;&gt;0,VLOOKUP(Táblázat27[[#This Row],[Játékos2]],Táblázat2[],4,0),"")</f>
        <v>241</v>
      </c>
      <c r="J5" s="1">
        <f>IF(Táblázat27[[#This Row],[Játékos2]]&lt;&gt;0,VLOOKUP(Táblázat27[[#This Row],[Játékos2]],Táblázat2[],5,0),"")</f>
        <v>2</v>
      </c>
      <c r="K5" s="3">
        <f>IF(Táblázat27[[#This Row],[Játékos2]]&lt;&gt;0,VLOOKUP(Táblázat27[[#This Row],[Játékos2]],Táblázat2[],6,0),"")</f>
        <v>649</v>
      </c>
      <c r="L5" s="1">
        <f>IF(Táblázat27[[#This Row],[Játékos]]&lt;&gt;0,SUM(D5,H5),"")</f>
        <v>790</v>
      </c>
      <c r="M5" s="1">
        <f>IF(Táblázat27[[#This Row],[Játékos]]&lt;&gt;0,SUM(E5,I5),"")</f>
        <v>488</v>
      </c>
      <c r="N5" s="1">
        <f>IF(Táblázat27[[#This Row],[Játékos]]&lt;&gt;0,SUM(F5,J5),"")</f>
        <v>2</v>
      </c>
      <c r="O5" s="3">
        <f>IF(Táblázat27[[#This Row],[Játékos]]&lt;&gt;0,SUM(L5:M5),0)</f>
        <v>1278</v>
      </c>
    </row>
    <row r="6" spans="1:15" x14ac:dyDescent="0.25">
      <c r="A6" s="1" t="s">
        <v>65</v>
      </c>
      <c r="B6" s="3" t="s">
        <v>143</v>
      </c>
      <c r="C6" s="3" t="s">
        <v>140</v>
      </c>
      <c r="D6" s="1">
        <v>372</v>
      </c>
      <c r="E6" s="1">
        <v>245</v>
      </c>
      <c r="F6" s="1">
        <v>2</v>
      </c>
      <c r="G6" s="3">
        <v>617</v>
      </c>
      <c r="H6" s="1">
        <f>IF(Táblázat27[[#This Row],[Játékos2]]&lt;&gt;0,VLOOKUP(Táblázat27[[#This Row],[Játékos2]],Táblázat2[],3,0),"")</f>
        <v>426</v>
      </c>
      <c r="I6" s="1">
        <f>IF(Táblázat27[[#This Row],[Játékos2]]&lt;&gt;0,VLOOKUP(Táblázat27[[#This Row],[Játékos2]],Táblázat2[],4,0),"")</f>
        <v>228</v>
      </c>
      <c r="J6" s="1">
        <f>IF(Táblázat27[[#This Row],[Játékos2]]&lt;&gt;0,VLOOKUP(Táblázat27[[#This Row],[Játékos2]],Táblázat2[],5,0),"")</f>
        <v>2</v>
      </c>
      <c r="K6" s="3">
        <f>IF(Táblázat27[[#This Row],[Játékos2]]&lt;&gt;0,VLOOKUP(Táblázat27[[#This Row],[Játékos2]],Táblázat2[],6,0),"")</f>
        <v>654</v>
      </c>
      <c r="L6" s="1">
        <f>IF(Táblázat27[[#This Row],[Játékos]]&lt;&gt;0,SUM(D6,H6),"")</f>
        <v>798</v>
      </c>
      <c r="M6" s="1">
        <f>IF(Táblázat27[[#This Row],[Játékos]]&lt;&gt;0,SUM(E6,I6),"")</f>
        <v>473</v>
      </c>
      <c r="N6" s="1">
        <f>IF(Táblázat27[[#This Row],[Játékos]]&lt;&gt;0,SUM(F6,J6),"")</f>
        <v>4</v>
      </c>
      <c r="O6" s="3">
        <f>IF(Táblázat27[[#This Row],[Játékos]]&lt;&gt;0,SUM(L6:M6),0)</f>
        <v>1271</v>
      </c>
    </row>
    <row r="7" spans="1:15" x14ac:dyDescent="0.25">
      <c r="A7" s="1" t="s">
        <v>66</v>
      </c>
      <c r="B7" s="5" t="s">
        <v>353</v>
      </c>
      <c r="C7" s="5" t="s">
        <v>352</v>
      </c>
      <c r="D7" s="8">
        <f>IF(Táblázat27[[#This Row],[Játékos]]&lt;&gt;0,VLOOKUP(Táblázat27[[#This Row],[Játékos]],Táblázat2[],3,0),"")</f>
        <v>386</v>
      </c>
      <c r="E7" s="8">
        <f>IF(Táblázat27[[#This Row],[Játékos]]&lt;&gt;0,VLOOKUP(Táblázat27[[#This Row],[Játékos]],Táblázat2[],4,0),"")</f>
        <v>208</v>
      </c>
      <c r="F7" s="8">
        <f>IF(Táblázat27[[#This Row],[Játékos]]&lt;&gt;0,VLOOKUP(Táblázat27[[#This Row],[Játékos]],Táblázat2[],5,0),"")</f>
        <v>1</v>
      </c>
      <c r="G7" s="7">
        <f>IF(Táblázat27[[#This Row],[Játékos]]&lt;&gt;0,VLOOKUP(Táblázat27[[#This Row],[Játékos]],Táblázat2[],6,0),"")</f>
        <v>594</v>
      </c>
      <c r="H7" s="8">
        <f>IF(Táblázat27[[#This Row],[Játékos2]]&lt;&gt;0,VLOOKUP(Táblázat27[[#This Row],[Játékos2]],Táblázat2[],3,0),"")</f>
        <v>406</v>
      </c>
      <c r="I7" s="8">
        <f>IF(Táblázat27[[#This Row],[Játékos2]]&lt;&gt;0,VLOOKUP(Táblázat27[[#This Row],[Játékos2]],Táblázat2[],4,0),"")</f>
        <v>231</v>
      </c>
      <c r="J7" s="8">
        <f>IF(Táblázat27[[#This Row],[Játékos2]]&lt;&gt;0,VLOOKUP(Táblázat27[[#This Row],[Játékos2]],Táblázat2[],5,0),"")</f>
        <v>0</v>
      </c>
      <c r="K7" s="7">
        <f>IF(Táblázat27[[#This Row],[Játékos2]]&lt;&gt;0,VLOOKUP(Táblázat27[[#This Row],[Játékos2]],Táblázat2[],6,0),"")</f>
        <v>637</v>
      </c>
      <c r="L7" s="8">
        <f>IF(Táblázat27[[#This Row],[Játékos]]&lt;&gt;0,SUM(D7,H7),"")</f>
        <v>792</v>
      </c>
      <c r="M7" s="8">
        <f>IF(Táblázat27[[#This Row],[Játékos]]&lt;&gt;0,SUM(E7,I7),"")</f>
        <v>439</v>
      </c>
      <c r="N7" s="8">
        <f>IF(Táblázat27[[#This Row],[Játékos]]&lt;&gt;0,SUM(F7,J7),"")</f>
        <v>1</v>
      </c>
      <c r="O7" s="7">
        <f>IF(Táblázat27[[#This Row],[Játékos]]&lt;&gt;0,SUM(L7:M7),0)</f>
        <v>1231</v>
      </c>
    </row>
    <row r="8" spans="1:15" x14ac:dyDescent="0.25">
      <c r="A8" s="1" t="s">
        <v>67</v>
      </c>
      <c r="B8" s="3" t="s">
        <v>55</v>
      </c>
      <c r="C8" s="3" t="s">
        <v>58</v>
      </c>
      <c r="D8" s="1">
        <f>IF(Táblázat27[[#This Row],[Játékos]]&lt;&gt;0,VLOOKUP(Táblázat27[[#This Row],[Játékos]],Táblázat2[],3,0),"")</f>
        <v>409</v>
      </c>
      <c r="E8" s="1">
        <f>IF(Táblázat27[[#This Row],[Játékos]]&lt;&gt;0,VLOOKUP(Táblázat27[[#This Row],[Játékos]],Táblázat2[],4,0),"")</f>
        <v>247</v>
      </c>
      <c r="F8" s="1">
        <f>IF(Táblázat27[[#This Row],[Játékos]]&lt;&gt;0,VLOOKUP(Táblázat27[[#This Row],[Játékos]],Táblázat2[],5,0),"")</f>
        <v>2</v>
      </c>
      <c r="G8" s="3">
        <f>IF(Táblázat27[[#This Row],[Játékos]]&lt;&gt;0,VLOOKUP(Táblázat27[[#This Row],[Játékos]],Táblázat2[],6,0),"")</f>
        <v>656</v>
      </c>
      <c r="H8" s="1">
        <v>349</v>
      </c>
      <c r="I8" s="1">
        <v>223</v>
      </c>
      <c r="J8" s="1">
        <v>2</v>
      </c>
      <c r="K8" s="3">
        <v>572</v>
      </c>
      <c r="L8" s="1">
        <f>IF(Táblázat27[[#This Row],[Játékos]]&lt;&gt;0,SUM(D8,H8),"")</f>
        <v>758</v>
      </c>
      <c r="M8" s="1">
        <f>IF(Táblázat27[[#This Row],[Játékos]]&lt;&gt;0,SUM(E8,I8),"")</f>
        <v>470</v>
      </c>
      <c r="N8" s="1">
        <f>IF(Táblázat27[[#This Row],[Játékos]]&lt;&gt;0,SUM(F8,J8),"")</f>
        <v>4</v>
      </c>
      <c r="O8" s="3">
        <f>IF(Táblázat27[[#This Row],[Játékos]]&lt;&gt;0,SUM(L8:M8),0)</f>
        <v>1228</v>
      </c>
    </row>
    <row r="9" spans="1:15" x14ac:dyDescent="0.25">
      <c r="A9" s="1" t="s">
        <v>68</v>
      </c>
      <c r="B9" s="3" t="s">
        <v>152</v>
      </c>
      <c r="C9" s="3" t="s">
        <v>153</v>
      </c>
      <c r="D9" s="1">
        <f>IF(Táblázat27[[#This Row],[Játékos]]&lt;&gt;0,VLOOKUP(Táblázat27[[#This Row],[Játékos]],Táblázat2[],3,0),"")</f>
        <v>383</v>
      </c>
      <c r="E9" s="1">
        <f>IF(Táblázat27[[#This Row],[Játékos]]&lt;&gt;0,VLOOKUP(Táblázat27[[#This Row],[Játékos]],Táblázat2[],4,0),"")</f>
        <v>245</v>
      </c>
      <c r="F9" s="1">
        <f>IF(Táblázat27[[#This Row],[Játékos]]&lt;&gt;0,VLOOKUP(Táblázat27[[#This Row],[Játékos]],Táblázat2[],5,0),"")</f>
        <v>0</v>
      </c>
      <c r="G9" s="3">
        <f>IF(Táblázat27[[#This Row],[Játékos]]&lt;&gt;0,VLOOKUP(Táblázat27[[#This Row],[Játékos]],Táblázat2[],6,0),"")</f>
        <v>628</v>
      </c>
      <c r="H9" s="1">
        <f>IF(Táblázat27[[#This Row],[Játékos2]]&lt;&gt;0,VLOOKUP(Táblázat27[[#This Row],[Játékos2]],Táblázat2[],3,0),"")</f>
        <v>377</v>
      </c>
      <c r="I9" s="1">
        <f>IF(Táblázat27[[#This Row],[Játékos2]]&lt;&gt;0,VLOOKUP(Táblázat27[[#This Row],[Játékos2]],Táblázat2[],4,0),"")</f>
        <v>219</v>
      </c>
      <c r="J9" s="1">
        <f>IF(Táblázat27[[#This Row],[Játékos2]]&lt;&gt;0,VLOOKUP(Táblázat27[[#This Row],[Játékos2]],Táblázat2[],5,0),"")</f>
        <v>1</v>
      </c>
      <c r="K9" s="3">
        <f>IF(Táblázat27[[#This Row],[Játékos2]]&lt;&gt;0,VLOOKUP(Táblázat27[[#This Row],[Játékos2]],Táblázat2[],6,0),"")</f>
        <v>596</v>
      </c>
      <c r="L9" s="1">
        <f>IF(Táblázat27[[#This Row],[Játékos]]&lt;&gt;0,SUM(D9,H9),"")</f>
        <v>760</v>
      </c>
      <c r="M9" s="1">
        <f>IF(Táblázat27[[#This Row],[Játékos]]&lt;&gt;0,SUM(E9,I9),"")</f>
        <v>464</v>
      </c>
      <c r="N9" s="1">
        <f>IF(Táblázat27[[#This Row],[Játékos]]&lt;&gt;0,SUM(F9,J9),"")</f>
        <v>1</v>
      </c>
      <c r="O9" s="3">
        <f>IF(Táblázat27[[#This Row],[Játékos]]&lt;&gt;0,SUM(L9:M9),0)</f>
        <v>1224</v>
      </c>
    </row>
    <row r="10" spans="1:15" x14ac:dyDescent="0.25">
      <c r="A10" s="1" t="s">
        <v>69</v>
      </c>
      <c r="B10" s="3" t="s">
        <v>137</v>
      </c>
      <c r="C10" s="3" t="s">
        <v>138</v>
      </c>
      <c r="D10" s="1">
        <f>IF(Táblázat27[[#This Row],[Játékos]]&lt;&gt;0,VLOOKUP(Táblázat27[[#This Row],[Játékos]],Táblázat2[],3,0),"")</f>
        <v>405</v>
      </c>
      <c r="E10" s="1">
        <f>IF(Táblázat27[[#This Row],[Játékos]]&lt;&gt;0,VLOOKUP(Táblázat27[[#This Row],[Játékos]],Táblázat2[],4,0),"")</f>
        <v>198</v>
      </c>
      <c r="F10" s="1">
        <f>IF(Táblázat27[[#This Row],[Játékos]]&lt;&gt;0,VLOOKUP(Táblázat27[[#This Row],[Játékos]],Táblázat2[],5,0),"")</f>
        <v>0</v>
      </c>
      <c r="G10" s="3">
        <f>IF(Táblázat27[[#This Row],[Játékos]]&lt;&gt;0,VLOOKUP(Táblázat27[[#This Row],[Játékos]],Táblázat2[],6,0),"")</f>
        <v>603</v>
      </c>
      <c r="H10" s="1">
        <f>IF(Táblázat27[[#This Row],[Játékos2]]&lt;&gt;0,VLOOKUP(Táblázat27[[#This Row],[Játékos2]],Táblázat2[],3,0),"")</f>
        <v>371</v>
      </c>
      <c r="I10" s="1">
        <f>IF(Táblázat27[[#This Row],[Játékos2]]&lt;&gt;0,VLOOKUP(Táblázat27[[#This Row],[Játékos2]],Táblázat2[],4,0),"")</f>
        <v>229</v>
      </c>
      <c r="J10" s="1">
        <f>IF(Táblázat27[[#This Row],[Játékos2]]&lt;&gt;0,VLOOKUP(Táblázat27[[#This Row],[Játékos2]],Táblázat2[],5,0),"")</f>
        <v>1</v>
      </c>
      <c r="K10" s="3">
        <f>IF(Táblázat27[[#This Row],[Játékos2]]&lt;&gt;0,VLOOKUP(Táblázat27[[#This Row],[Játékos2]],Táblázat2[],6,0),"")</f>
        <v>600</v>
      </c>
      <c r="L10" s="1">
        <f>IF(Táblázat27[[#This Row],[Játékos]]&lt;&gt;0,SUM(D10,H10),"")</f>
        <v>776</v>
      </c>
      <c r="M10" s="1">
        <f>IF(Táblázat27[[#This Row],[Játékos]]&lt;&gt;0,SUM(E10,I10),"")</f>
        <v>427</v>
      </c>
      <c r="N10" s="1">
        <f>IF(Táblázat27[[#This Row],[Játékos]]&lt;&gt;0,SUM(F10,J10),"")</f>
        <v>1</v>
      </c>
      <c r="O10" s="3">
        <f>IF(Táblázat27[[#This Row],[Játékos]]&lt;&gt;0,SUM(L10:M10),0)</f>
        <v>1203</v>
      </c>
    </row>
    <row r="11" spans="1:15" x14ac:dyDescent="0.25">
      <c r="A11" s="1" t="s">
        <v>70</v>
      </c>
      <c r="B11" s="5" t="s">
        <v>401</v>
      </c>
      <c r="C11" s="5" t="s">
        <v>402</v>
      </c>
      <c r="D11" s="8">
        <f>IF(Táblázat27[[#This Row],[Játékos]]&lt;&gt;0,VLOOKUP(Táblázat27[[#This Row],[Játékos]],Táblázat2[],3,0),"")</f>
        <v>401</v>
      </c>
      <c r="E11" s="8">
        <f>IF(Táblázat27[[#This Row],[Játékos]]&lt;&gt;0,VLOOKUP(Táblázat27[[#This Row],[Játékos]],Táblázat2[],4,0),"")</f>
        <v>188</v>
      </c>
      <c r="F11" s="8">
        <f>IF(Táblázat27[[#This Row],[Játékos]]&lt;&gt;0,VLOOKUP(Táblázat27[[#This Row],[Játékos]],Táblázat2[],5,0),"")</f>
        <v>1</v>
      </c>
      <c r="G11" s="7">
        <f>IF(Táblázat27[[#This Row],[Játékos]]&lt;&gt;0,VLOOKUP(Táblázat27[[#This Row],[Játékos]],Táblázat2[],6,0),"")</f>
        <v>589</v>
      </c>
      <c r="H11" s="8">
        <f>IF(Táblázat27[[#This Row],[Játékos2]]&lt;&gt;0,VLOOKUP(Táblázat27[[#This Row],[Játékos2]],Táblázat2[],3,0),"")</f>
        <v>406</v>
      </c>
      <c r="I11" s="8">
        <f>IF(Táblázat27[[#This Row],[Játékos2]]&lt;&gt;0,VLOOKUP(Táblázat27[[#This Row],[Játékos2]],Táblázat2[],4,0),"")</f>
        <v>205</v>
      </c>
      <c r="J11" s="8">
        <f>IF(Táblázat27[[#This Row],[Játékos2]]&lt;&gt;0,VLOOKUP(Táblázat27[[#This Row],[Játékos2]],Táblázat2[],5,0),"")</f>
        <v>1</v>
      </c>
      <c r="K11" s="7">
        <f>IF(Táblázat27[[#This Row],[Játékos2]]&lt;&gt;0,VLOOKUP(Táblázat27[[#This Row],[Játékos2]],Táblázat2[],6,0),"")</f>
        <v>611</v>
      </c>
      <c r="L11" s="8">
        <f>IF(Táblázat27[[#This Row],[Játékos]]&lt;&gt;0,SUM(D11,H11),"")</f>
        <v>807</v>
      </c>
      <c r="M11" s="8">
        <f>IF(Táblázat27[[#This Row],[Játékos]]&lt;&gt;0,SUM(E11,I11),"")</f>
        <v>393</v>
      </c>
      <c r="N11" s="8">
        <f>IF(Táblázat27[[#This Row],[Játékos]]&lt;&gt;0,SUM(F11,J11),"")</f>
        <v>2</v>
      </c>
      <c r="O11" s="7">
        <f>IF(Táblázat27[[#This Row],[Játékos]]&lt;&gt;0,SUM(L11:M11),0)</f>
        <v>1200</v>
      </c>
    </row>
    <row r="12" spans="1:15" x14ac:dyDescent="0.25">
      <c r="A12" s="1" t="s">
        <v>71</v>
      </c>
      <c r="B12" s="3" t="s">
        <v>141</v>
      </c>
      <c r="C12" s="3" t="s">
        <v>142</v>
      </c>
      <c r="D12" s="1">
        <f>IF(Táblázat27[[#This Row],[Játékos]]&lt;&gt;0,VLOOKUP(Táblázat27[[#This Row],[Játékos]],Táblázat2[],3,0),"")</f>
        <v>382</v>
      </c>
      <c r="E12" s="1">
        <f>IF(Táblázat27[[#This Row],[Játékos]]&lt;&gt;0,VLOOKUP(Táblázat27[[#This Row],[Játékos]],Táblázat2[],4,0),"")</f>
        <v>213</v>
      </c>
      <c r="F12" s="1">
        <f>IF(Táblázat27[[#This Row],[Játékos]]&lt;&gt;0,VLOOKUP(Táblázat27[[#This Row],[Játékos]],Táblázat2[],5,0),"")</f>
        <v>2</v>
      </c>
      <c r="G12" s="3">
        <f>IF(Táblázat27[[#This Row],[Játékos]]&lt;&gt;0,VLOOKUP(Táblázat27[[#This Row],[Játékos]],Táblázat2[],6,0),"")</f>
        <v>595</v>
      </c>
      <c r="H12" s="1">
        <f>IF(Táblázat27[[#This Row],[Játékos2]]&lt;&gt;0,VLOOKUP(Táblázat27[[#This Row],[Játékos2]],Táblázat2[],3,0),"")</f>
        <v>393</v>
      </c>
      <c r="I12" s="1">
        <f>IF(Táblázat27[[#This Row],[Játékos2]]&lt;&gt;0,VLOOKUP(Táblázat27[[#This Row],[Játékos2]],Táblázat2[],4,0),"")</f>
        <v>211</v>
      </c>
      <c r="J12" s="1">
        <f>IF(Táblázat27[[#This Row],[Játékos2]]&lt;&gt;0,VLOOKUP(Táblázat27[[#This Row],[Játékos2]],Táblázat2[],5,0),"")</f>
        <v>2</v>
      </c>
      <c r="K12" s="3">
        <f>IF(Táblázat27[[#This Row],[Játékos2]]&lt;&gt;0,VLOOKUP(Táblázat27[[#This Row],[Játékos2]],Táblázat2[],6,0),"")</f>
        <v>604</v>
      </c>
      <c r="L12" s="1">
        <f>IF(Táblázat27[[#This Row],[Játékos]]&lt;&gt;0,SUM(D12,H12),"")</f>
        <v>775</v>
      </c>
      <c r="M12" s="1">
        <f>IF(Táblázat27[[#This Row],[Játékos]]&lt;&gt;0,SUM(E12,I12),"")</f>
        <v>424</v>
      </c>
      <c r="N12" s="1">
        <f>IF(Táblázat27[[#This Row],[Játékos]]&lt;&gt;0,SUM(F12,J12),"")</f>
        <v>4</v>
      </c>
      <c r="O12" s="3">
        <f>IF(Táblázat27[[#This Row],[Játékos]]&lt;&gt;0,SUM(L12:M12),0)</f>
        <v>1199</v>
      </c>
    </row>
    <row r="13" spans="1:15" x14ac:dyDescent="0.25">
      <c r="A13" s="1" t="s">
        <v>72</v>
      </c>
      <c r="B13" s="5" t="s">
        <v>374</v>
      </c>
      <c r="C13" s="5" t="s">
        <v>375</v>
      </c>
      <c r="D13" s="8">
        <f>IF(Táblázat27[[#This Row],[Játékos]]&lt;&gt;0,VLOOKUP(Táblázat27[[#This Row],[Játékos]],Táblázat2[],3,0),"")</f>
        <v>395</v>
      </c>
      <c r="E13" s="8">
        <f>IF(Táblázat27[[#This Row],[Játékos]]&lt;&gt;0,VLOOKUP(Táblázat27[[#This Row],[Játékos]],Táblázat2[],4,0),"")</f>
        <v>192</v>
      </c>
      <c r="F13" s="8">
        <f>IF(Táblázat27[[#This Row],[Játékos]]&lt;&gt;0,VLOOKUP(Táblázat27[[#This Row],[Játékos]],Táblázat2[],5,0),"")</f>
        <v>2</v>
      </c>
      <c r="G13" s="7">
        <f>IF(Táblázat27[[#This Row],[Játékos]]&lt;&gt;0,VLOOKUP(Táblázat27[[#This Row],[Játékos]],Táblázat2[],6,0),"")</f>
        <v>587</v>
      </c>
      <c r="H13" s="8">
        <f>IF(Táblázat27[[#This Row],[Játékos2]]&lt;&gt;0,VLOOKUP(Táblázat27[[#This Row],[Játékos2]],Táblázat2[],3,0),"")</f>
        <v>404</v>
      </c>
      <c r="I13" s="8">
        <f>IF(Táblázat27[[#This Row],[Játékos2]]&lt;&gt;0,VLOOKUP(Táblázat27[[#This Row],[Játékos2]],Táblázat2[],4,0),"")</f>
        <v>208</v>
      </c>
      <c r="J13" s="8">
        <f>IF(Táblázat27[[#This Row],[Játékos2]]&lt;&gt;0,VLOOKUP(Táblázat27[[#This Row],[Játékos2]],Táblázat2[],5,0),"")</f>
        <v>1</v>
      </c>
      <c r="K13" s="7">
        <f>IF(Táblázat27[[#This Row],[Játékos2]]&lt;&gt;0,VLOOKUP(Táblázat27[[#This Row],[Játékos2]],Táblázat2[],6,0),"")</f>
        <v>612</v>
      </c>
      <c r="L13" s="8">
        <f>IF(Táblázat27[[#This Row],[Játékos]]&lt;&gt;0,SUM(D13,H13),"")</f>
        <v>799</v>
      </c>
      <c r="M13" s="8">
        <f>IF(Táblázat27[[#This Row],[Játékos]]&lt;&gt;0,SUM(E13,I13),"")</f>
        <v>400</v>
      </c>
      <c r="N13" s="8">
        <f>IF(Táblázat27[[#This Row],[Játékos]]&lt;&gt;0,SUM(F13,J13),"")</f>
        <v>3</v>
      </c>
      <c r="O13" s="7">
        <f>IF(Táblázat27[[#This Row],[Játékos]]&lt;&gt;0,SUM(L13:M13),0)</f>
        <v>1199</v>
      </c>
    </row>
    <row r="14" spans="1:15" x14ac:dyDescent="0.25">
      <c r="A14" s="1" t="s">
        <v>73</v>
      </c>
      <c r="B14" s="3" t="s">
        <v>294</v>
      </c>
      <c r="C14" s="3" t="s">
        <v>295</v>
      </c>
      <c r="D14" s="1">
        <f>IF(Táblázat27[[#This Row],[Játékos]]&lt;&gt;0,VLOOKUP(Táblázat27[[#This Row],[Játékos]],Táblázat2[],3,0),"")</f>
        <v>361</v>
      </c>
      <c r="E14" s="1">
        <f>IF(Táblázat27[[#This Row],[Játékos]]&lt;&gt;0,VLOOKUP(Táblázat27[[#This Row],[Játékos]],Táblázat2[],4,0),"")</f>
        <v>231</v>
      </c>
      <c r="F14" s="1">
        <f>IF(Táblázat27[[#This Row],[Játékos]]&lt;&gt;0,VLOOKUP(Táblázat27[[#This Row],[Játékos]],Táblázat2[],5,0),"")</f>
        <v>2</v>
      </c>
      <c r="G14" s="3">
        <f>IF(Táblázat27[[#This Row],[Játékos]]&lt;&gt;0,VLOOKUP(Táblázat27[[#This Row],[Játékos]],Táblázat2[],6,0),"")</f>
        <v>592</v>
      </c>
      <c r="H14" s="1">
        <f>IF(Táblázat27[[#This Row],[Játékos2]]&lt;&gt;0,VLOOKUP(Táblázat27[[#This Row],[Játékos2]],Táblázat2[],3,0),"")</f>
        <v>375</v>
      </c>
      <c r="I14" s="1">
        <f>IF(Táblázat27[[#This Row],[Játékos2]]&lt;&gt;0,VLOOKUP(Táblázat27[[#This Row],[Játékos2]],Táblázat2[],4,0),"")</f>
        <v>231</v>
      </c>
      <c r="J14" s="1">
        <f>IF(Táblázat27[[#This Row],[Játékos2]]&lt;&gt;0,VLOOKUP(Táblázat27[[#This Row],[Játékos2]],Táblázat2[],5,0),"")</f>
        <v>3</v>
      </c>
      <c r="K14" s="3">
        <f>IF(Táblázat27[[#This Row],[Játékos2]]&lt;&gt;0,VLOOKUP(Táblázat27[[#This Row],[Játékos2]],Táblázat2[],6,0),"")</f>
        <v>606</v>
      </c>
      <c r="L14" s="1">
        <f>IF(Táblázat27[[#This Row],[Játékos]]&lt;&gt;0,SUM(D14,H14),"")</f>
        <v>736</v>
      </c>
      <c r="M14" s="1">
        <f>IF(Táblázat27[[#This Row],[Játékos]]&lt;&gt;0,SUM(E14,I14),"")</f>
        <v>462</v>
      </c>
      <c r="N14" s="1">
        <f>IF(Táblázat27[[#This Row],[Játékos]]&lt;&gt;0,SUM(F14,J14),"")</f>
        <v>5</v>
      </c>
      <c r="O14" s="3">
        <f>IF(Táblázat27[[#This Row],[Játékos]]&lt;&gt;0,SUM(L14:M14),0)</f>
        <v>1198</v>
      </c>
    </row>
    <row r="15" spans="1:15" x14ac:dyDescent="0.25">
      <c r="A15" s="1" t="s">
        <v>74</v>
      </c>
      <c r="B15" s="5" t="s">
        <v>444</v>
      </c>
      <c r="C15" s="5" t="s">
        <v>445</v>
      </c>
      <c r="D15" s="8">
        <f>IF(Táblázat27[[#This Row],[Játékos]]&lt;&gt;0,VLOOKUP(Táblázat27[[#This Row],[Játékos]],Táblázat2[],3,0),"")</f>
        <v>406</v>
      </c>
      <c r="E15" s="8">
        <f>IF(Táblázat27[[#This Row],[Játékos]]&lt;&gt;0,VLOOKUP(Táblázat27[[#This Row],[Játékos]],Táblázat2[],4,0),"")</f>
        <v>232</v>
      </c>
      <c r="F15" s="8">
        <f>IF(Táblázat27[[#This Row],[Játékos]]&lt;&gt;0,VLOOKUP(Táblázat27[[#This Row],[Játékos]],Táblázat2[],5,0),"")</f>
        <v>2</v>
      </c>
      <c r="G15" s="7">
        <f>IF(Táblázat27[[#This Row],[Játékos]]&lt;&gt;0,VLOOKUP(Táblázat27[[#This Row],[Játékos]],Táblázat2[],6,0),"")</f>
        <v>638</v>
      </c>
      <c r="H15" s="8">
        <f>IF(Táblázat27[[#This Row],[Játékos2]]&lt;&gt;0,VLOOKUP(Táblázat27[[#This Row],[Játékos2]],Táblázat2[],3,0),"")</f>
        <v>369</v>
      </c>
      <c r="I15" s="8">
        <f>IF(Táblázat27[[#This Row],[Játékos2]]&lt;&gt;0,VLOOKUP(Táblázat27[[#This Row],[Játékos2]],Táblázat2[],4,0),"")</f>
        <v>189</v>
      </c>
      <c r="J15" s="8">
        <f>IF(Táblázat27[[#This Row],[Játékos2]]&lt;&gt;0,VLOOKUP(Táblázat27[[#This Row],[Játékos2]],Táblázat2[],5,0),"")</f>
        <v>1</v>
      </c>
      <c r="K15" s="7">
        <f>IF(Táblázat27[[#This Row],[Játékos2]]&lt;&gt;0,VLOOKUP(Táblázat27[[#This Row],[Játékos2]],Táblázat2[],6,0),"")</f>
        <v>558</v>
      </c>
      <c r="L15" s="8">
        <f>IF(Táblázat27[[#This Row],[Játékos]]&lt;&gt;0,SUM(D15,H15),"")</f>
        <v>775</v>
      </c>
      <c r="M15" s="8">
        <f>IF(Táblázat27[[#This Row],[Játékos]]&lt;&gt;0,SUM(E15,I15),"")</f>
        <v>421</v>
      </c>
      <c r="N15" s="8">
        <f>IF(Táblázat27[[#This Row],[Játékos]]&lt;&gt;0,SUM(F15,J15),"")</f>
        <v>3</v>
      </c>
      <c r="O15" s="7">
        <f>IF(Táblázat27[[#This Row],[Játékos]]&lt;&gt;0,SUM(L15:M15),0)</f>
        <v>1196</v>
      </c>
    </row>
    <row r="16" spans="1:15" x14ac:dyDescent="0.25">
      <c r="A16" s="1" t="s">
        <v>75</v>
      </c>
      <c r="B16" s="3" t="s">
        <v>266</v>
      </c>
      <c r="C16" s="3" t="s">
        <v>267</v>
      </c>
      <c r="D16" s="1">
        <f>IF(Táblázat27[[#This Row],[Játékos]]&lt;&gt;0,VLOOKUP(Táblázat27[[#This Row],[Játékos]],Táblázat2[],3,0),"")</f>
        <v>398</v>
      </c>
      <c r="E16" s="1">
        <f>IF(Táblázat27[[#This Row],[Játékos]]&lt;&gt;0,VLOOKUP(Táblázat27[[#This Row],[Játékos]],Táblázat2[],4,0),"")</f>
        <v>207</v>
      </c>
      <c r="F16" s="1">
        <f>IF(Táblázat27[[#This Row],[Játékos]]&lt;&gt;0,VLOOKUP(Táblázat27[[#This Row],[Játékos]],Táblázat2[],5,0),"")</f>
        <v>3</v>
      </c>
      <c r="G16" s="3">
        <f>IF(Táblázat27[[#This Row],[Játékos]]&lt;&gt;0,VLOOKUP(Táblázat27[[#This Row],[Játékos]],Táblázat2[],6,0),"")</f>
        <v>605</v>
      </c>
      <c r="H16" s="1">
        <f>IF(Táblázat27[[#This Row],[Játékos2]]&lt;&gt;0,VLOOKUP(Táblázat27[[#This Row],[Játékos2]],Táblázat2[],3,0),"")</f>
        <v>360</v>
      </c>
      <c r="I16" s="1">
        <f>IF(Táblázat27[[#This Row],[Játékos2]]&lt;&gt;0,VLOOKUP(Táblázat27[[#This Row],[Játékos2]],Táblázat2[],4,0),"")</f>
        <v>229</v>
      </c>
      <c r="J16" s="1">
        <f>IF(Táblázat27[[#This Row],[Játékos2]]&lt;&gt;0,VLOOKUP(Táblázat27[[#This Row],[Játékos2]],Táblázat2[],5,0),"")</f>
        <v>0</v>
      </c>
      <c r="K16" s="3">
        <f>IF(Táblázat27[[#This Row],[Játékos2]]&lt;&gt;0,VLOOKUP(Táblázat27[[#This Row],[Játékos2]],Táblázat2[],6,0),"")</f>
        <v>589</v>
      </c>
      <c r="L16" s="1">
        <f>IF(Táblázat27[[#This Row],[Játékos]]&lt;&gt;0,SUM(D16,H16),"")</f>
        <v>758</v>
      </c>
      <c r="M16" s="1">
        <f>IF(Táblázat27[[#This Row],[Játékos]]&lt;&gt;0,SUM(E16,I16),"")</f>
        <v>436</v>
      </c>
      <c r="N16" s="1">
        <f>IF(Táblázat27[[#This Row],[Játékos]]&lt;&gt;0,SUM(F16,J16),"")</f>
        <v>3</v>
      </c>
      <c r="O16" s="3">
        <f>IF(Táblázat27[[#This Row],[Játékos]]&lt;&gt;0,SUM(L16:M16),0)</f>
        <v>1194</v>
      </c>
    </row>
    <row r="17" spans="1:15" x14ac:dyDescent="0.25">
      <c r="A17" s="1" t="s">
        <v>76</v>
      </c>
      <c r="B17" s="5" t="s">
        <v>351</v>
      </c>
      <c r="C17" s="5" t="s">
        <v>354</v>
      </c>
      <c r="D17" s="8">
        <f>IF(Táblázat27[[#This Row],[Játékos]]&lt;&gt;0,VLOOKUP(Táblázat27[[#This Row],[Játékos]],Táblázat2[],3,0),"")</f>
        <v>396</v>
      </c>
      <c r="E17" s="8">
        <f>IF(Táblázat27[[#This Row],[Játékos]]&lt;&gt;0,VLOOKUP(Táblázat27[[#This Row],[Játékos]],Táblázat2[],4,0),"")</f>
        <v>223</v>
      </c>
      <c r="F17" s="8">
        <f>IF(Táblázat27[[#This Row],[Játékos]]&lt;&gt;0,VLOOKUP(Táblázat27[[#This Row],[Játékos]],Táblázat2[],5,0),"")</f>
        <v>1</v>
      </c>
      <c r="G17" s="7">
        <f>IF(Táblázat27[[#This Row],[Játékos]]&lt;&gt;0,VLOOKUP(Táblázat27[[#This Row],[Játékos]],Táblázat2[],6,0),"")</f>
        <v>619</v>
      </c>
      <c r="H17" s="1">
        <v>398</v>
      </c>
      <c r="I17" s="1">
        <v>177</v>
      </c>
      <c r="J17" s="1">
        <v>4</v>
      </c>
      <c r="K17" s="3">
        <v>575</v>
      </c>
      <c r="L17" s="8">
        <f>IF(Táblázat27[[#This Row],[Játékos]]&lt;&gt;0,SUM(D17,H17),"")</f>
        <v>794</v>
      </c>
      <c r="M17" s="8">
        <f>IF(Táblázat27[[#This Row],[Játékos]]&lt;&gt;0,SUM(E17,I17),"")</f>
        <v>400</v>
      </c>
      <c r="N17" s="8">
        <f>IF(Táblázat27[[#This Row],[Játékos]]&lt;&gt;0,SUM(F17,J17),"")</f>
        <v>5</v>
      </c>
      <c r="O17" s="7">
        <f>IF(Táblázat27[[#This Row],[Játékos]]&lt;&gt;0,SUM(L17:M17),0)</f>
        <v>1194</v>
      </c>
    </row>
    <row r="18" spans="1:15" x14ac:dyDescent="0.25">
      <c r="A18" s="1" t="s">
        <v>77</v>
      </c>
      <c r="B18" s="5" t="s">
        <v>376</v>
      </c>
      <c r="C18" s="5" t="s">
        <v>299</v>
      </c>
      <c r="D18" s="8">
        <f>IF(Táblázat27[[#This Row],[Játékos]]&lt;&gt;0,VLOOKUP(Táblázat27[[#This Row],[Játékos]],Táblázat2[],3,0),"")</f>
        <v>379</v>
      </c>
      <c r="E18" s="8">
        <f>IF(Táblázat27[[#This Row],[Játékos]]&lt;&gt;0,VLOOKUP(Táblázat27[[#This Row],[Játékos]],Táblázat2[],4,0),"")</f>
        <v>205</v>
      </c>
      <c r="F18" s="8">
        <f>IF(Táblázat27[[#This Row],[Játékos]]&lt;&gt;0,VLOOKUP(Táblázat27[[#This Row],[Játékos]],Táblázat2[],5,0),"")</f>
        <v>2</v>
      </c>
      <c r="G18" s="7">
        <f>IF(Táblázat27[[#This Row],[Játékos]]&lt;&gt;0,VLOOKUP(Táblázat27[[#This Row],[Játékos]],Táblázat2[],6,0),"")</f>
        <v>584</v>
      </c>
      <c r="H18" s="8">
        <f>IF(Táblázat27[[#This Row],[Játékos2]]&lt;&gt;0,VLOOKUP(Táblázat27[[#This Row],[Játékos2]],Táblázat2[],3,0),"")</f>
        <v>375</v>
      </c>
      <c r="I18" s="8">
        <f>IF(Táblázat27[[#This Row],[Játékos2]]&lt;&gt;0,VLOOKUP(Táblázat27[[#This Row],[Játékos2]],Táblázat2[],4,0),"")</f>
        <v>225</v>
      </c>
      <c r="J18" s="8">
        <f>IF(Táblázat27[[#This Row],[Játékos2]]&lt;&gt;0,VLOOKUP(Táblázat27[[#This Row],[Játékos2]],Táblázat2[],5,0),"")</f>
        <v>3</v>
      </c>
      <c r="K18" s="7">
        <f>IF(Táblázat27[[#This Row],[Játékos2]]&lt;&gt;0,VLOOKUP(Táblázat27[[#This Row],[Játékos2]],Táblázat2[],6,0),"")</f>
        <v>600</v>
      </c>
      <c r="L18" s="8">
        <f>IF(Táblázat27[[#This Row],[Játékos]]&lt;&gt;0,SUM(D18,H18),"")</f>
        <v>754</v>
      </c>
      <c r="M18" s="8">
        <f>IF(Táblázat27[[#This Row],[Játékos]]&lt;&gt;0,SUM(E18,I18),"")</f>
        <v>430</v>
      </c>
      <c r="N18" s="8">
        <f>IF(Táblázat27[[#This Row],[Játékos]]&lt;&gt;0,SUM(F18,J18),"")</f>
        <v>5</v>
      </c>
      <c r="O18" s="7">
        <f>IF(Táblázat27[[#This Row],[Játékos]]&lt;&gt;0,SUM(L18:M18),0)</f>
        <v>1184</v>
      </c>
    </row>
    <row r="19" spans="1:15" x14ac:dyDescent="0.25">
      <c r="A19" s="1" t="s">
        <v>78</v>
      </c>
      <c r="B19" s="5" t="s">
        <v>415</v>
      </c>
      <c r="C19" s="5" t="s">
        <v>416</v>
      </c>
      <c r="D19" s="8">
        <f>IF(Táblázat27[[#This Row],[Játékos]]&lt;&gt;0,VLOOKUP(Táblázat27[[#This Row],[Játékos]],Táblázat2[],3,0),"")</f>
        <v>395</v>
      </c>
      <c r="E19" s="8">
        <f>IF(Táblázat27[[#This Row],[Játékos]]&lt;&gt;0,VLOOKUP(Táblázat27[[#This Row],[Játékos]],Táblázat2[],4,0),"")</f>
        <v>184</v>
      </c>
      <c r="F19" s="8">
        <f>IF(Táblázat27[[#This Row],[Játékos]]&lt;&gt;0,VLOOKUP(Táblázat27[[#This Row],[Játékos]],Táblázat2[],5,0),"")</f>
        <v>0</v>
      </c>
      <c r="G19" s="7">
        <f>IF(Táblázat27[[#This Row],[Játékos]]&lt;&gt;0,VLOOKUP(Táblázat27[[#This Row],[Játékos]],Táblázat2[],6,0),"")</f>
        <v>579</v>
      </c>
      <c r="H19" s="8">
        <f>IF(Táblázat27[[#This Row],[Játékos2]]&lt;&gt;0,VLOOKUP(Táblázat27[[#This Row],[Játékos2]],Táblázat2[],3,0),"")</f>
        <v>361</v>
      </c>
      <c r="I19" s="8">
        <f>IF(Táblázat27[[#This Row],[Játékos2]]&lt;&gt;0,VLOOKUP(Táblázat27[[#This Row],[Játékos2]],Táblázat2[],4,0),"")</f>
        <v>240</v>
      </c>
      <c r="J19" s="8">
        <f>IF(Táblázat27[[#This Row],[Játékos2]]&lt;&gt;0,VLOOKUP(Táblázat27[[#This Row],[Játékos2]],Táblázat2[],5,0),"")</f>
        <v>0</v>
      </c>
      <c r="K19" s="7">
        <f>IF(Táblázat27[[#This Row],[Játékos2]]&lt;&gt;0,VLOOKUP(Táblázat27[[#This Row],[Játékos2]],Táblázat2[],6,0),"")</f>
        <v>601</v>
      </c>
      <c r="L19" s="8">
        <f>IF(Táblázat27[[#This Row],[Játékos]]&lt;&gt;0,SUM(D19,H19),"")</f>
        <v>756</v>
      </c>
      <c r="M19" s="8">
        <f>IF(Táblázat27[[#This Row],[Játékos]]&lt;&gt;0,SUM(E19,I19),"")</f>
        <v>424</v>
      </c>
      <c r="N19" s="8">
        <f>IF(Táblázat27[[#This Row],[Játékos]]&lt;&gt;0,SUM(F19,J19),"")</f>
        <v>0</v>
      </c>
      <c r="O19" s="7">
        <f>IF(Táblázat27[[#This Row],[Játékos]]&lt;&gt;0,SUM(L19:M19),0)</f>
        <v>1180</v>
      </c>
    </row>
    <row r="20" spans="1:15" x14ac:dyDescent="0.25">
      <c r="A20" s="1" t="s">
        <v>79</v>
      </c>
      <c r="B20" s="5" t="s">
        <v>431</v>
      </c>
      <c r="C20" s="5" t="s">
        <v>432</v>
      </c>
      <c r="D20" s="8">
        <f>IF(Táblázat27[[#This Row],[Játékos]]&lt;&gt;0,VLOOKUP(Táblázat27[[#This Row],[Játékos]],Táblázat2[],3,0),"")</f>
        <v>406</v>
      </c>
      <c r="E20" s="8">
        <f>IF(Táblázat27[[#This Row],[Játékos]]&lt;&gt;0,VLOOKUP(Táblázat27[[#This Row],[Játékos]],Táblázat2[],4,0),"")</f>
        <v>203</v>
      </c>
      <c r="F20" s="8">
        <f>IF(Táblázat27[[#This Row],[Játékos]]&lt;&gt;0,VLOOKUP(Táblázat27[[#This Row],[Játékos]],Táblázat2[],5,0),"")</f>
        <v>2</v>
      </c>
      <c r="G20" s="7">
        <f>IF(Táblázat27[[#This Row],[Játékos]]&lt;&gt;0,VLOOKUP(Táblázat27[[#This Row],[Játékos]],Táblázat2[],6,0),"")</f>
        <v>609</v>
      </c>
      <c r="H20" s="8">
        <f>IF(Táblázat27[[#This Row],[Játékos2]]&lt;&gt;0,VLOOKUP(Táblázat27[[#This Row],[Játékos2]],Táblázat2[],3,0),"")</f>
        <v>398</v>
      </c>
      <c r="I20" s="8">
        <f>IF(Táblázat27[[#This Row],[Játékos2]]&lt;&gt;0,VLOOKUP(Táblázat27[[#This Row],[Játékos2]],Táblázat2[],4,0),"")</f>
        <v>171</v>
      </c>
      <c r="J20" s="8">
        <f>IF(Táblázat27[[#This Row],[Játékos2]]&lt;&gt;0,VLOOKUP(Táblázat27[[#This Row],[Játékos2]],Táblázat2[],5,0),"")</f>
        <v>9</v>
      </c>
      <c r="K20" s="7">
        <f>IF(Táblázat27[[#This Row],[Játékos2]]&lt;&gt;0,VLOOKUP(Táblázat27[[#This Row],[Játékos2]],Táblázat2[],6,0),"")</f>
        <v>569</v>
      </c>
      <c r="L20" s="8">
        <f>IF(Táblázat27[[#This Row],[Játékos]]&lt;&gt;0,SUM(D20,H20),"")</f>
        <v>804</v>
      </c>
      <c r="M20" s="8">
        <f>IF(Táblázat27[[#This Row],[Játékos]]&lt;&gt;0,SUM(E20,I20),"")</f>
        <v>374</v>
      </c>
      <c r="N20" s="8">
        <f>IF(Táblázat27[[#This Row],[Játékos]]&lt;&gt;0,SUM(F20,J20),"")</f>
        <v>11</v>
      </c>
      <c r="O20" s="7">
        <f>IF(Táblázat27[[#This Row],[Játékos]]&lt;&gt;0,SUM(L20:M20),0)</f>
        <v>1178</v>
      </c>
    </row>
    <row r="21" spans="1:15" x14ac:dyDescent="0.25">
      <c r="A21" s="1" t="s">
        <v>80</v>
      </c>
      <c r="B21" s="5" t="s">
        <v>340</v>
      </c>
      <c r="C21" s="5" t="s">
        <v>341</v>
      </c>
      <c r="D21" s="8">
        <f>IF(Táblázat27[[#This Row],[Játékos]]&lt;&gt;0,VLOOKUP(Táblázat27[[#This Row],[Játékos]],Táblázat2[],3,0),"")</f>
        <v>399</v>
      </c>
      <c r="E21" s="8">
        <f>IF(Táblázat27[[#This Row],[Játékos]]&lt;&gt;0,VLOOKUP(Táblázat27[[#This Row],[Játékos]],Táblázat2[],4,0),"")</f>
        <v>229</v>
      </c>
      <c r="F21" s="8">
        <f>IF(Táblázat27[[#This Row],[Játékos]]&lt;&gt;0,VLOOKUP(Táblázat27[[#This Row],[Játékos]],Táblázat2[],5,0),"")</f>
        <v>1</v>
      </c>
      <c r="G21" s="7">
        <f>IF(Táblázat27[[#This Row],[Játékos]]&lt;&gt;0,VLOOKUP(Táblázat27[[#This Row],[Játékos]],Táblázat2[],6,0),"")</f>
        <v>628</v>
      </c>
      <c r="H21" s="1">
        <v>368</v>
      </c>
      <c r="I21" s="1">
        <v>180</v>
      </c>
      <c r="J21" s="1">
        <v>2</v>
      </c>
      <c r="K21" s="3">
        <v>548</v>
      </c>
      <c r="L21" s="8">
        <f>IF(Táblázat27[[#This Row],[Játékos]]&lt;&gt;0,SUM(D21,H21),"")</f>
        <v>767</v>
      </c>
      <c r="M21" s="8">
        <f>IF(Táblázat27[[#This Row],[Játékos]]&lt;&gt;0,SUM(E21,I21),"")</f>
        <v>409</v>
      </c>
      <c r="N21" s="8">
        <f>IF(Táblázat27[[#This Row],[Játékos]]&lt;&gt;0,SUM(F21,J21),"")</f>
        <v>3</v>
      </c>
      <c r="O21" s="7">
        <f>IF(Táblázat27[[#This Row],[Játékos]]&lt;&gt;0,SUM(L21:M21),0)</f>
        <v>1176</v>
      </c>
    </row>
    <row r="22" spans="1:15" x14ac:dyDescent="0.25">
      <c r="A22" s="1" t="s">
        <v>81</v>
      </c>
      <c r="B22" s="3" t="s">
        <v>237</v>
      </c>
      <c r="C22" s="3" t="s">
        <v>238</v>
      </c>
      <c r="D22" s="1">
        <f>IF(Táblázat27[[#This Row],[Játékos]]&lt;&gt;0,VLOOKUP(Táblázat27[[#This Row],[Játékos]],Táblázat2[],3,0),"")</f>
        <v>397</v>
      </c>
      <c r="E22" s="1">
        <f>IF(Táblázat27[[#This Row],[Játékos]]&lt;&gt;0,VLOOKUP(Táblázat27[[#This Row],[Játékos]],Táblázat2[],4,0),"")</f>
        <v>219</v>
      </c>
      <c r="F22" s="1">
        <f>IF(Táblázat27[[#This Row],[Játékos]]&lt;&gt;0,VLOOKUP(Táblázat27[[#This Row],[Játékos]],Táblázat2[],5,0),"")</f>
        <v>3</v>
      </c>
      <c r="G22" s="3">
        <f>IF(Táblázat27[[#This Row],[Játékos]]&lt;&gt;0,VLOOKUP(Táblázat27[[#This Row],[Játékos]],Táblázat2[],6,0),"")</f>
        <v>616</v>
      </c>
      <c r="H22" s="1">
        <f>IF(Táblázat27[[#This Row],[Játékos2]]&lt;&gt;0,VLOOKUP(Táblázat27[[#This Row],[Játékos2]],Táblázat2[],3,0),"")</f>
        <v>372</v>
      </c>
      <c r="I22" s="1">
        <f>IF(Táblázat27[[#This Row],[Játékos2]]&lt;&gt;0,VLOOKUP(Táblázat27[[#This Row],[Játékos2]],Táblázat2[],4,0),"")</f>
        <v>185</v>
      </c>
      <c r="J22" s="1">
        <f>IF(Táblázat27[[#This Row],[Játékos2]]&lt;&gt;0,VLOOKUP(Táblázat27[[#This Row],[Játékos2]],Táblázat2[],5,0),"")</f>
        <v>2</v>
      </c>
      <c r="K22" s="3">
        <f>IF(Táblázat27[[#This Row],[Játékos2]]&lt;&gt;0,VLOOKUP(Táblázat27[[#This Row],[Játékos2]],Táblázat2[],6,0),"")</f>
        <v>557</v>
      </c>
      <c r="L22" s="1">
        <f>IF(Táblázat27[[#This Row],[Játékos]]&lt;&gt;0,SUM(D22,H22),"")</f>
        <v>769</v>
      </c>
      <c r="M22" s="1">
        <f>IF(Táblázat27[[#This Row],[Játékos]]&lt;&gt;0,SUM(E22,I22),"")</f>
        <v>404</v>
      </c>
      <c r="N22" s="1">
        <f>IF(Táblázat27[[#This Row],[Játékos]]&lt;&gt;0,SUM(F22,J22),"")</f>
        <v>5</v>
      </c>
      <c r="O22" s="3">
        <f>IF(Táblázat27[[#This Row],[Játékos]]&lt;&gt;0,SUM(L22:M22),0)</f>
        <v>1173</v>
      </c>
    </row>
    <row r="23" spans="1:15" x14ac:dyDescent="0.25">
      <c r="A23" s="1" t="s">
        <v>82</v>
      </c>
      <c r="B23" s="3" t="s">
        <v>61</v>
      </c>
      <c r="C23" s="3" t="s">
        <v>56</v>
      </c>
      <c r="D23" s="1">
        <f>IF(Táblázat27[[#This Row],[Játékos]]&lt;&gt;0,VLOOKUP(Táblázat27[[#This Row],[Játékos]],Táblázat2[],3,0),"")</f>
        <v>372</v>
      </c>
      <c r="E23" s="1">
        <f>IF(Táblázat27[[#This Row],[Játékos]]&lt;&gt;0,VLOOKUP(Táblázat27[[#This Row],[Játékos]],Táblázat2[],4,0),"")</f>
        <v>143</v>
      </c>
      <c r="F23" s="1">
        <f>IF(Táblázat27[[#This Row],[Játékos]]&lt;&gt;0,VLOOKUP(Táblázat27[[#This Row],[Játékos]],Táblázat2[],5,0),"")</f>
        <v>15</v>
      </c>
      <c r="G23" s="3">
        <f>IF(Táblázat27[[#This Row],[Játékos]]&lt;&gt;0,VLOOKUP(Táblázat27[[#This Row],[Játékos]],Táblázat2[],6,0),"")</f>
        <v>515</v>
      </c>
      <c r="H23" s="1">
        <f>IF(Táblázat27[[#This Row],[Játékos2]]&lt;&gt;0,VLOOKUP(Táblázat27[[#This Row],[Játékos2]],Táblázat2[],3,0),"")</f>
        <v>411</v>
      </c>
      <c r="I23" s="1">
        <f>IF(Táblázat27[[#This Row],[Játékos2]]&lt;&gt;0,VLOOKUP(Táblázat27[[#This Row],[Játékos2]],Táblázat2[],4,0),"")</f>
        <v>240</v>
      </c>
      <c r="J23" s="1">
        <f>IF(Táblázat27[[#This Row],[Játékos2]]&lt;&gt;0,VLOOKUP(Táblázat27[[#This Row],[Játékos2]],Táblázat2[],5,0),"")</f>
        <v>5</v>
      </c>
      <c r="K23" s="3">
        <f>IF(Táblázat27[[#This Row],[Játékos2]]&lt;&gt;0,VLOOKUP(Táblázat27[[#This Row],[Játékos2]],Táblázat2[],6,0),"")</f>
        <v>651</v>
      </c>
      <c r="L23" s="1">
        <f>IF(Táblázat27[[#This Row],[Játékos]]&lt;&gt;0,SUM(D23,H23),"")</f>
        <v>783</v>
      </c>
      <c r="M23" s="1">
        <f>IF(Táblázat27[[#This Row],[Játékos]]&lt;&gt;0,SUM(E23,I23),"")</f>
        <v>383</v>
      </c>
      <c r="N23" s="1">
        <f>IF(Táblázat27[[#This Row],[Játékos]]&lt;&gt;0,SUM(F23,J23),"")</f>
        <v>20</v>
      </c>
      <c r="O23" s="3">
        <f>IF(Táblázat27[[#This Row],[Játékos]]&lt;&gt;0,SUM(L23:M23),0)</f>
        <v>1166</v>
      </c>
    </row>
    <row r="24" spans="1:15" x14ac:dyDescent="0.25">
      <c r="A24" s="1" t="s">
        <v>83</v>
      </c>
      <c r="B24" s="5" t="s">
        <v>370</v>
      </c>
      <c r="C24" s="5" t="s">
        <v>371</v>
      </c>
      <c r="D24" s="8">
        <f>IF(Táblázat27[[#This Row],[Játékos]]&lt;&gt;0,VLOOKUP(Táblázat27[[#This Row],[Játékos]],Táblázat2[],3,0),"")</f>
        <v>381</v>
      </c>
      <c r="E24" s="8">
        <f>IF(Táblázat27[[#This Row],[Játékos]]&lt;&gt;0,VLOOKUP(Táblázat27[[#This Row],[Játékos]],Táblázat2[],4,0),"")</f>
        <v>211</v>
      </c>
      <c r="F24" s="8">
        <f>IF(Táblázat27[[#This Row],[Játékos]]&lt;&gt;0,VLOOKUP(Táblázat27[[#This Row],[Játékos]],Táblázat2[],5,0),"")</f>
        <v>5</v>
      </c>
      <c r="G24" s="7">
        <f>IF(Táblázat27[[#This Row],[Játékos]]&lt;&gt;0,VLOOKUP(Táblázat27[[#This Row],[Játékos]],Táblázat2[],6,0),"")</f>
        <v>592</v>
      </c>
      <c r="H24" s="8">
        <f>IF(Táblázat27[[#This Row],[Játékos2]]&lt;&gt;0,VLOOKUP(Táblázat27[[#This Row],[Játékos2]],Táblázat2[],3,0),"")</f>
        <v>375</v>
      </c>
      <c r="I24" s="8">
        <f>IF(Táblázat27[[#This Row],[Játékos2]]&lt;&gt;0,VLOOKUP(Táblázat27[[#This Row],[Játékos2]],Táblázat2[],4,0),"")</f>
        <v>193</v>
      </c>
      <c r="J24" s="8">
        <f>IF(Táblázat27[[#This Row],[Játékos2]]&lt;&gt;0,VLOOKUP(Táblázat27[[#This Row],[Játékos2]],Táblázat2[],5,0),"")</f>
        <v>4</v>
      </c>
      <c r="K24" s="7">
        <f>IF(Táblázat27[[#This Row],[Játékos2]]&lt;&gt;0,VLOOKUP(Táblázat27[[#This Row],[Játékos2]],Táblázat2[],6,0),"")</f>
        <v>568</v>
      </c>
      <c r="L24" s="8">
        <f>IF(Táblázat27[[#This Row],[Játékos]]&lt;&gt;0,SUM(D24,H24),"")</f>
        <v>756</v>
      </c>
      <c r="M24" s="8">
        <f>IF(Táblázat27[[#This Row],[Játékos]]&lt;&gt;0,SUM(E24,I24),"")</f>
        <v>404</v>
      </c>
      <c r="N24" s="8">
        <f>IF(Táblázat27[[#This Row],[Játékos]]&lt;&gt;0,SUM(F24,J24),"")</f>
        <v>9</v>
      </c>
      <c r="O24" s="7">
        <f>IF(Táblázat27[[#This Row],[Játékos]]&lt;&gt;0,SUM(L24:M24),0)</f>
        <v>1160</v>
      </c>
    </row>
    <row r="25" spans="1:15" x14ac:dyDescent="0.25">
      <c r="A25" s="1" t="s">
        <v>84</v>
      </c>
      <c r="B25" s="3" t="s">
        <v>231</v>
      </c>
      <c r="C25" s="3" t="s">
        <v>233</v>
      </c>
      <c r="D25" s="1">
        <f>IF(Táblázat27[[#This Row],[Játékos]]&lt;&gt;0,VLOOKUP(Táblázat27[[#This Row],[Játékos]],Táblázat2[],3,0),"")</f>
        <v>384</v>
      </c>
      <c r="E25" s="1">
        <f>IF(Táblázat27[[#This Row],[Játékos]]&lt;&gt;0,VLOOKUP(Táblázat27[[#This Row],[Játékos]],Táblázat2[],4,0),"")</f>
        <v>211</v>
      </c>
      <c r="F25" s="1">
        <f>IF(Táblázat27[[#This Row],[Játékos]]&lt;&gt;0,VLOOKUP(Táblázat27[[#This Row],[Játékos]],Táblázat2[],5,0),"")</f>
        <v>5</v>
      </c>
      <c r="G25" s="3">
        <f>IF(Táblázat27[[#This Row],[Játékos]]&lt;&gt;0,VLOOKUP(Táblázat27[[#This Row],[Játékos]],Táblázat2[],6,0),"")</f>
        <v>595</v>
      </c>
      <c r="H25" s="1">
        <f>IF(Táblázat27[[#This Row],[Játékos2]]&lt;&gt;0,VLOOKUP(Táblázat27[[#This Row],[Játékos2]],Táblázat2[],3,0),"")</f>
        <v>375</v>
      </c>
      <c r="I25" s="1">
        <f>IF(Táblázat27[[#This Row],[Játékos2]]&lt;&gt;0,VLOOKUP(Táblázat27[[#This Row],[Játékos2]],Táblázat2[],4,0),"")</f>
        <v>190</v>
      </c>
      <c r="J25" s="1">
        <f>IF(Táblázat27[[#This Row],[Játékos2]]&lt;&gt;0,VLOOKUP(Táblázat27[[#This Row],[Játékos2]],Táblázat2[],5,0),"")</f>
        <v>7</v>
      </c>
      <c r="K25" s="3">
        <f>IF(Táblázat27[[#This Row],[Játékos2]]&lt;&gt;0,VLOOKUP(Táblázat27[[#This Row],[Játékos2]],Táblázat2[],6,0),"")</f>
        <v>565</v>
      </c>
      <c r="L25" s="1">
        <f>IF(Táblázat27[[#This Row],[Játékos]]&lt;&gt;0,SUM(D25,H25),"")</f>
        <v>759</v>
      </c>
      <c r="M25" s="1">
        <f>IF(Táblázat27[[#This Row],[Játékos]]&lt;&gt;0,SUM(E25,I25),"")</f>
        <v>401</v>
      </c>
      <c r="N25" s="1">
        <f>IF(Táblázat27[[#This Row],[Játékos]]&lt;&gt;0,SUM(F25,J25),"")</f>
        <v>12</v>
      </c>
      <c r="O25" s="3">
        <f>IF(Táblázat27[[#This Row],[Játékos]]&lt;&gt;0,SUM(L25:M25),0)</f>
        <v>1160</v>
      </c>
    </row>
    <row r="26" spans="1:15" x14ac:dyDescent="0.25">
      <c r="A26" s="1" t="s">
        <v>85</v>
      </c>
      <c r="B26" s="5" t="s">
        <v>336</v>
      </c>
      <c r="C26" s="5" t="s">
        <v>337</v>
      </c>
      <c r="D26" s="8">
        <f>IF(Táblázat27[[#This Row],[Játékos]]&lt;&gt;0,VLOOKUP(Táblázat27[[#This Row],[Játékos]],Táblázat2[],3,0),"")</f>
        <v>360</v>
      </c>
      <c r="E26" s="8">
        <f>IF(Táblázat27[[#This Row],[Játékos]]&lt;&gt;0,VLOOKUP(Táblázat27[[#This Row],[Játékos]],Táblázat2[],4,0),"")</f>
        <v>196</v>
      </c>
      <c r="F26" s="8">
        <f>IF(Táblázat27[[#This Row],[Játékos]]&lt;&gt;0,VLOOKUP(Táblázat27[[#This Row],[Játékos]],Táblázat2[],5,0),"")</f>
        <v>6</v>
      </c>
      <c r="G26" s="7">
        <f>IF(Táblázat27[[#This Row],[Játékos]]&lt;&gt;0,VLOOKUP(Táblázat27[[#This Row],[Játékos]],Táblázat2[],6,0),"")</f>
        <v>556</v>
      </c>
      <c r="H26" s="6">
        <v>388</v>
      </c>
      <c r="I26" s="6">
        <v>215</v>
      </c>
      <c r="J26" s="6">
        <v>4</v>
      </c>
      <c r="K26" s="7">
        <v>603</v>
      </c>
      <c r="L26" s="8">
        <f>IF(Táblázat27[[#This Row],[Játékos]]&lt;&gt;0,SUM(D26,H26),"")</f>
        <v>748</v>
      </c>
      <c r="M26" s="8">
        <f>IF(Táblázat27[[#This Row],[Játékos]]&lt;&gt;0,SUM(E26,I26),"")</f>
        <v>411</v>
      </c>
      <c r="N26" s="8">
        <f>IF(Táblázat27[[#This Row],[Játékos]]&lt;&gt;0,SUM(F26,J26),"")</f>
        <v>10</v>
      </c>
      <c r="O26" s="7">
        <f>IF(Táblázat27[[#This Row],[Játékos]]&lt;&gt;0,SUM(L26:M26),0)</f>
        <v>1159</v>
      </c>
    </row>
    <row r="27" spans="1:15" x14ac:dyDescent="0.25">
      <c r="A27" s="1" t="s">
        <v>86</v>
      </c>
      <c r="B27" s="3" t="s">
        <v>293</v>
      </c>
      <c r="C27" s="3" t="s">
        <v>290</v>
      </c>
      <c r="D27" s="1">
        <f>IF(Táblázat27[[#This Row],[Játékos]]&lt;&gt;0,VLOOKUP(Táblázat27[[#This Row],[Játékos]],Táblázat2[],3,0),"")</f>
        <v>396</v>
      </c>
      <c r="E27" s="1">
        <f>IF(Táblázat27[[#This Row],[Játékos]]&lt;&gt;0,VLOOKUP(Táblázat27[[#This Row],[Játékos]],Táblázat2[],4,0),"")</f>
        <v>213</v>
      </c>
      <c r="F27" s="1">
        <f>IF(Táblázat27[[#This Row],[Játékos]]&lt;&gt;0,VLOOKUP(Táblázat27[[#This Row],[Játékos]],Táblázat2[],5,0),"")</f>
        <v>1</v>
      </c>
      <c r="G27" s="3">
        <f>IF(Táblázat27[[#This Row],[Játékos]]&lt;&gt;0,VLOOKUP(Táblázat27[[#This Row],[Játékos]],Táblázat2[],6,0),"")</f>
        <v>609</v>
      </c>
      <c r="H27" s="1">
        <v>375</v>
      </c>
      <c r="I27" s="1">
        <v>175</v>
      </c>
      <c r="J27" s="1">
        <v>3</v>
      </c>
      <c r="K27" s="3">
        <v>550</v>
      </c>
      <c r="L27" s="1">
        <f>IF(Táblázat27[[#This Row],[Játékos]]&lt;&gt;0,SUM(D27,H27),"")</f>
        <v>771</v>
      </c>
      <c r="M27" s="1">
        <f>IF(Táblázat27[[#This Row],[Játékos]]&lt;&gt;0,SUM(E27,I27),"")</f>
        <v>388</v>
      </c>
      <c r="N27" s="1">
        <f>IF(Táblázat27[[#This Row],[Játékos]]&lt;&gt;0,SUM(F27,J27),"")</f>
        <v>4</v>
      </c>
      <c r="O27" s="3">
        <f>IF(Táblázat27[[#This Row],[Játékos]]&lt;&gt;0,SUM(L27:M27),0)</f>
        <v>1159</v>
      </c>
    </row>
    <row r="28" spans="1:15" x14ac:dyDescent="0.25">
      <c r="A28" s="1" t="s">
        <v>87</v>
      </c>
      <c r="B28" s="3" t="s">
        <v>296</v>
      </c>
      <c r="C28" s="3" t="s">
        <v>297</v>
      </c>
      <c r="D28" s="1">
        <f>IF(Táblázat27[[#This Row],[Játékos]]&lt;&gt;0,VLOOKUP(Táblázat27[[#This Row],[Játékos]],Táblázat2[],3,0),"")</f>
        <v>393</v>
      </c>
      <c r="E28" s="1">
        <f>IF(Táblázat27[[#This Row],[Játékos]]&lt;&gt;0,VLOOKUP(Táblázat27[[#This Row],[Játékos]],Táblázat2[],4,0),"")</f>
        <v>192</v>
      </c>
      <c r="F28" s="1">
        <f>IF(Táblázat27[[#This Row],[Játékos]]&lt;&gt;0,VLOOKUP(Táblázat27[[#This Row],[Játékos]],Táblázat2[],5,0),"")</f>
        <v>6</v>
      </c>
      <c r="G28" s="3">
        <f>IF(Táblázat27[[#This Row],[Játékos]]&lt;&gt;0,VLOOKUP(Táblázat27[[#This Row],[Játékos]],Táblázat2[],6,0),"")</f>
        <v>585</v>
      </c>
      <c r="H28" s="1">
        <f>IF(Táblázat27[[#This Row],[Játékos2]]&lt;&gt;0,VLOOKUP(Táblázat27[[#This Row],[Játékos2]],Táblázat2[],3,0),"")</f>
        <v>374</v>
      </c>
      <c r="I28" s="1">
        <f>IF(Táblázat27[[#This Row],[Játékos2]]&lt;&gt;0,VLOOKUP(Táblázat27[[#This Row],[Játékos2]],Táblázat2[],4,0),"")</f>
        <v>199</v>
      </c>
      <c r="J28" s="1">
        <f>IF(Táblázat27[[#This Row],[Játékos2]]&lt;&gt;0,VLOOKUP(Táblázat27[[#This Row],[Játékos2]],Táblázat2[],5,0),"")</f>
        <v>4</v>
      </c>
      <c r="K28" s="3">
        <f>IF(Táblázat27[[#This Row],[Játékos2]]&lt;&gt;0,VLOOKUP(Táblázat27[[#This Row],[Játékos2]],Táblázat2[],6,0),"")</f>
        <v>573</v>
      </c>
      <c r="L28" s="1">
        <f>IF(Táblázat27[[#This Row],[Játékos]]&lt;&gt;0,SUM(D28,H28),"")</f>
        <v>767</v>
      </c>
      <c r="M28" s="1">
        <f>IF(Táblázat27[[#This Row],[Játékos]]&lt;&gt;0,SUM(E28,I28),"")</f>
        <v>391</v>
      </c>
      <c r="N28" s="1">
        <f>IF(Táblázat27[[#This Row],[Játékos]]&lt;&gt;0,SUM(F28,J28),"")</f>
        <v>10</v>
      </c>
      <c r="O28" s="3">
        <f>IF(Táblázat27[[#This Row],[Játékos]]&lt;&gt;0,SUM(L28:M28),0)</f>
        <v>1158</v>
      </c>
    </row>
    <row r="29" spans="1:15" x14ac:dyDescent="0.25">
      <c r="A29" s="1" t="s">
        <v>88</v>
      </c>
      <c r="B29" s="3" t="s">
        <v>150</v>
      </c>
      <c r="C29" s="3" t="s">
        <v>151</v>
      </c>
      <c r="D29" s="1">
        <f>IF(Táblázat27[[#This Row],[Játékos]]&lt;&gt;0,VLOOKUP(Táblázat27[[#This Row],[Játékos]],Táblázat2[],3,0),"")</f>
        <v>385</v>
      </c>
      <c r="E29" s="1">
        <f>IF(Táblázat27[[#This Row],[Játékos]]&lt;&gt;0,VLOOKUP(Táblázat27[[#This Row],[Játékos]],Táblázat2[],4,0),"")</f>
        <v>193</v>
      </c>
      <c r="F29" s="1">
        <f>IF(Táblázat27[[#This Row],[Játékos]]&lt;&gt;0,VLOOKUP(Táblázat27[[#This Row],[Játékos]],Táblázat2[],5,0),"")</f>
        <v>3</v>
      </c>
      <c r="G29" s="3">
        <f>IF(Táblázat27[[#This Row],[Játékos]]&lt;&gt;0,VLOOKUP(Táblázat27[[#This Row],[Játékos]],Táblázat2[],6,0),"")</f>
        <v>578</v>
      </c>
      <c r="H29" s="1">
        <v>349</v>
      </c>
      <c r="I29" s="1">
        <v>230</v>
      </c>
      <c r="J29" s="1">
        <v>1</v>
      </c>
      <c r="K29" s="3">
        <v>579</v>
      </c>
      <c r="L29" s="1">
        <f>IF(Táblázat27[[#This Row],[Játékos]]&lt;&gt;0,SUM(D29,H29),"")</f>
        <v>734</v>
      </c>
      <c r="M29" s="1">
        <f>IF(Táblázat27[[#This Row],[Játékos]]&lt;&gt;0,SUM(E29,I29),"")</f>
        <v>423</v>
      </c>
      <c r="N29" s="1">
        <f>IF(Táblázat27[[#This Row],[Játékos]]&lt;&gt;0,SUM(F29,J29),"")</f>
        <v>4</v>
      </c>
      <c r="O29" s="3">
        <f>IF(Táblázat27[[#This Row],[Játékos]]&lt;&gt;0,SUM(L29:M29),0)</f>
        <v>1157</v>
      </c>
    </row>
    <row r="30" spans="1:15" x14ac:dyDescent="0.25">
      <c r="A30" s="1" t="s">
        <v>89</v>
      </c>
      <c r="B30" s="3" t="s">
        <v>234</v>
      </c>
      <c r="C30" s="3" t="s">
        <v>235</v>
      </c>
      <c r="D30" s="1">
        <f>IF(Táblázat27[[#This Row],[Játékos]]&lt;&gt;0,VLOOKUP(Táblázat27[[#This Row],[Játékos]],Táblázat2[],3,0),"")</f>
        <v>383</v>
      </c>
      <c r="E30" s="1">
        <f>IF(Táblázat27[[#This Row],[Játékos]]&lt;&gt;0,VLOOKUP(Táblázat27[[#This Row],[Játékos]],Táblázat2[],4,0),"")</f>
        <v>201</v>
      </c>
      <c r="F30" s="1">
        <f>IF(Táblázat27[[#This Row],[Játékos]]&lt;&gt;0,VLOOKUP(Táblázat27[[#This Row],[Játékos]],Táblázat2[],5,0),"")</f>
        <v>7</v>
      </c>
      <c r="G30" s="3">
        <f>IF(Táblázat27[[#This Row],[Játékos]]&lt;&gt;0,VLOOKUP(Táblázat27[[#This Row],[Játékos]],Táblázat2[],6,0),"")</f>
        <v>584</v>
      </c>
      <c r="H30" s="1">
        <f>IF(Táblázat27[[#This Row],[Játékos2]]&lt;&gt;0,VLOOKUP(Táblázat27[[#This Row],[Játékos2]],Táblázat2[],3,0),"")</f>
        <v>388</v>
      </c>
      <c r="I30" s="1">
        <f>IF(Táblázat27[[#This Row],[Játékos2]]&lt;&gt;0,VLOOKUP(Táblázat27[[#This Row],[Játékos2]],Táblázat2[],4,0),"")</f>
        <v>185</v>
      </c>
      <c r="J30" s="1">
        <f>IF(Táblázat27[[#This Row],[Játékos2]]&lt;&gt;0,VLOOKUP(Táblázat27[[#This Row],[Játékos2]],Táblázat2[],5,0),"")</f>
        <v>10</v>
      </c>
      <c r="K30" s="3">
        <f>IF(Táblázat27[[#This Row],[Játékos2]]&lt;&gt;0,VLOOKUP(Táblázat27[[#This Row],[Játékos2]],Táblázat2[],6,0),"")</f>
        <v>573</v>
      </c>
      <c r="L30" s="1">
        <f>IF(Táblázat27[[#This Row],[Játékos]]&lt;&gt;0,SUM(D30,H30),"")</f>
        <v>771</v>
      </c>
      <c r="M30" s="1">
        <f>IF(Táblázat27[[#This Row],[Játékos]]&lt;&gt;0,SUM(E30,I30),"")</f>
        <v>386</v>
      </c>
      <c r="N30" s="1">
        <f>IF(Táblázat27[[#This Row],[Játékos]]&lt;&gt;0,SUM(F30,J30),"")</f>
        <v>17</v>
      </c>
      <c r="O30" s="3">
        <f>IF(Táblázat27[[#This Row],[Játékos]]&lt;&gt;0,SUM(L30:M30),0)</f>
        <v>1157</v>
      </c>
    </row>
    <row r="31" spans="1:15" x14ac:dyDescent="0.25">
      <c r="A31" s="1" t="s">
        <v>90</v>
      </c>
      <c r="B31" s="3" t="s">
        <v>271</v>
      </c>
      <c r="C31" s="3" t="s">
        <v>272</v>
      </c>
      <c r="D31" s="1">
        <f>IF(Táblázat27[[#This Row],[Játékos]]&lt;&gt;0,VLOOKUP(Táblázat27[[#This Row],[Játékos]],Táblázat2[],3,0),"")</f>
        <v>390</v>
      </c>
      <c r="E31" s="1">
        <f>IF(Táblázat27[[#This Row],[Játékos]]&lt;&gt;0,VLOOKUP(Táblázat27[[#This Row],[Játékos]],Táblázat2[],4,0),"")</f>
        <v>192</v>
      </c>
      <c r="F31" s="1">
        <f>IF(Táblázat27[[#This Row],[Játékos]]&lt;&gt;0,VLOOKUP(Táblázat27[[#This Row],[Játékos]],Táblázat2[],5,0),"")</f>
        <v>4</v>
      </c>
      <c r="G31" s="3">
        <f>IF(Táblázat27[[#This Row],[Játékos]]&lt;&gt;0,VLOOKUP(Táblázat27[[#This Row],[Játékos]],Táblázat2[],6,0),"")</f>
        <v>582</v>
      </c>
      <c r="H31" s="1">
        <f>IF(Táblázat27[[#This Row],[Játékos2]]&lt;&gt;0,VLOOKUP(Táblázat27[[#This Row],[Játékos2]],Táblázat2[],3,0),"")</f>
        <v>383</v>
      </c>
      <c r="I31" s="1">
        <f>IF(Táblázat27[[#This Row],[Játékos2]]&lt;&gt;0,VLOOKUP(Táblázat27[[#This Row],[Játékos2]],Táblázat2[],4,0),"")</f>
        <v>192</v>
      </c>
      <c r="J31" s="1">
        <f>IF(Táblázat27[[#This Row],[Játékos2]]&lt;&gt;0,VLOOKUP(Táblázat27[[#This Row],[Játékos2]],Táblázat2[],5,0),"")</f>
        <v>3</v>
      </c>
      <c r="K31" s="3">
        <f>IF(Táblázat27[[#This Row],[Játékos2]]&lt;&gt;0,VLOOKUP(Táblázat27[[#This Row],[Játékos2]],Táblázat2[],6,0),"")</f>
        <v>575</v>
      </c>
      <c r="L31" s="1">
        <f>IF(Táblázat27[[#This Row],[Játékos]]&lt;&gt;0,SUM(D31,H31),"")</f>
        <v>773</v>
      </c>
      <c r="M31" s="1">
        <f>IF(Táblázat27[[#This Row],[Játékos]]&lt;&gt;0,SUM(E31,I31),"")</f>
        <v>384</v>
      </c>
      <c r="N31" s="1">
        <f>IF(Táblázat27[[#This Row],[Játékos]]&lt;&gt;0,SUM(F31,J31),"")</f>
        <v>7</v>
      </c>
      <c r="O31" s="3">
        <f>IF(Táblázat27[[#This Row],[Játékos]]&lt;&gt;0,SUM(L31:M31),0)</f>
        <v>1157</v>
      </c>
    </row>
    <row r="32" spans="1:15" x14ac:dyDescent="0.25">
      <c r="A32" s="1" t="s">
        <v>91</v>
      </c>
      <c r="B32" s="3" t="s">
        <v>114</v>
      </c>
      <c r="C32" s="3" t="s">
        <v>115</v>
      </c>
      <c r="D32" s="1">
        <f>IF(Táblázat27[[#This Row],[Játékos]]&lt;&gt;0,VLOOKUP(Táblázat27[[#This Row],[Játékos]],Táblázat2[],3,0),"")</f>
        <v>371</v>
      </c>
      <c r="E32" s="1">
        <f>IF(Táblázat27[[#This Row],[Játékos]]&lt;&gt;0,VLOOKUP(Táblázat27[[#This Row],[Játékos]],Táblázat2[],4,0),"")</f>
        <v>228</v>
      </c>
      <c r="F32" s="1">
        <f>IF(Táblázat27[[#This Row],[Játékos]]&lt;&gt;0,VLOOKUP(Táblázat27[[#This Row],[Játékos]],Táblázat2[],5,0),"")</f>
        <v>2</v>
      </c>
      <c r="G32" s="3">
        <f>IF(Táblázat27[[#This Row],[Játékos]]&lt;&gt;0,VLOOKUP(Táblázat27[[#This Row],[Játékos]],Táblázat2[],6,0),"")</f>
        <v>599</v>
      </c>
      <c r="H32" s="1">
        <f>IF(Táblázat27[[#This Row],[Játékos2]]&lt;&gt;0,VLOOKUP(Táblázat27[[#This Row],[Játékos2]],Táblázat2[],3,0),"")</f>
        <v>367</v>
      </c>
      <c r="I32" s="1">
        <f>IF(Táblázat27[[#This Row],[Játékos2]]&lt;&gt;0,VLOOKUP(Táblázat27[[#This Row],[Játékos2]],Táblázat2[],4,0),"")</f>
        <v>188</v>
      </c>
      <c r="J32" s="1">
        <f>IF(Táblázat27[[#This Row],[Játékos2]]&lt;&gt;0,VLOOKUP(Táblázat27[[#This Row],[Játékos2]],Táblázat2[],5,0),"")</f>
        <v>2</v>
      </c>
      <c r="K32" s="3">
        <f>IF(Táblázat27[[#This Row],[Játékos2]]&lt;&gt;0,VLOOKUP(Táblázat27[[#This Row],[Játékos2]],Táblázat2[],6,0),"")</f>
        <v>555</v>
      </c>
      <c r="L32" s="1">
        <f>IF(Táblázat27[[#This Row],[Játékos]]&lt;&gt;0,SUM(D32,H32),"")</f>
        <v>738</v>
      </c>
      <c r="M32" s="1">
        <f>IF(Táblázat27[[#This Row],[Játékos]]&lt;&gt;0,SUM(E32,I32),"")</f>
        <v>416</v>
      </c>
      <c r="N32" s="1">
        <f>IF(Táblázat27[[#This Row],[Játékos]]&lt;&gt;0,SUM(F32,J32),"")</f>
        <v>4</v>
      </c>
      <c r="O32" s="3">
        <f>IF(Táblázat27[[#This Row],[Játékos]]&lt;&gt;0,SUM(L32:M32),0)</f>
        <v>1154</v>
      </c>
    </row>
    <row r="33" spans="1:15" x14ac:dyDescent="0.25">
      <c r="A33" s="1" t="s">
        <v>92</v>
      </c>
      <c r="B33" s="5" t="s">
        <v>459</v>
      </c>
      <c r="C33" s="5" t="s">
        <v>458</v>
      </c>
      <c r="D33" s="8">
        <f>IF(Táblázat27[[#This Row],[Játékos]]&lt;&gt;0,VLOOKUP(Táblázat27[[#This Row],[Játékos]],Táblázat2[],3,0),"")</f>
        <v>373</v>
      </c>
      <c r="E33" s="8">
        <f>IF(Táblázat27[[#This Row],[Játékos]]&lt;&gt;0,VLOOKUP(Táblázat27[[#This Row],[Játékos]],Táblázat2[],4,0),"")</f>
        <v>181</v>
      </c>
      <c r="F33" s="8">
        <f>IF(Táblázat27[[#This Row],[Játékos]]&lt;&gt;0,VLOOKUP(Táblázat27[[#This Row],[Játékos]],Táblázat2[],5,0),"")</f>
        <v>5</v>
      </c>
      <c r="G33" s="7">
        <f>IF(Táblázat27[[#This Row],[Játékos]]&lt;&gt;0,VLOOKUP(Táblázat27[[#This Row],[Játékos]],Táblázat2[],6,0),"")</f>
        <v>554</v>
      </c>
      <c r="H33" s="8">
        <f>IF(Táblázat27[[#This Row],[Játékos2]]&lt;&gt;0,VLOOKUP(Táblázat27[[#This Row],[Játékos2]],Táblázat2[],3,0),"")</f>
        <v>368</v>
      </c>
      <c r="I33" s="8">
        <f>IF(Táblázat27[[#This Row],[Játékos2]]&lt;&gt;0,VLOOKUP(Táblázat27[[#This Row],[Játékos2]],Táblázat2[],4,0),"")</f>
        <v>226</v>
      </c>
      <c r="J33" s="8">
        <f>IF(Táblázat27[[#This Row],[Játékos2]]&lt;&gt;0,VLOOKUP(Táblázat27[[#This Row],[Játékos2]],Táblázat2[],5,0),"")</f>
        <v>1</v>
      </c>
      <c r="K33" s="7">
        <f>IF(Táblázat27[[#This Row],[Játékos2]]&lt;&gt;0,VLOOKUP(Táblázat27[[#This Row],[Játékos2]],Táblázat2[],6,0),"")</f>
        <v>594</v>
      </c>
      <c r="L33" s="8">
        <f>IF(Táblázat27[[#This Row],[Játékos]]&lt;&gt;0,SUM(D33,H33),"")</f>
        <v>741</v>
      </c>
      <c r="M33" s="8">
        <f>IF(Táblázat27[[#This Row],[Játékos]]&lt;&gt;0,SUM(E33,I33),"")</f>
        <v>407</v>
      </c>
      <c r="N33" s="8">
        <f>IF(Táblázat27[[#This Row],[Játékos]]&lt;&gt;0,SUM(F33,J33),"")</f>
        <v>6</v>
      </c>
      <c r="O33" s="7">
        <f>IF(Táblázat27[[#This Row],[Játékos]]&lt;&gt;0,SUM(L33:M33),0)</f>
        <v>1148</v>
      </c>
    </row>
    <row r="34" spans="1:15" x14ac:dyDescent="0.25">
      <c r="A34" s="1" t="s">
        <v>93</v>
      </c>
      <c r="B34" s="3" t="s">
        <v>158</v>
      </c>
      <c r="C34" s="3" t="s">
        <v>157</v>
      </c>
      <c r="D34" s="1">
        <f>IF(Táblázat27[[#This Row],[Játékos]]&lt;&gt;0,VLOOKUP(Táblázat27[[#This Row],[Játékos]],Táblázat2[],3,0),"")</f>
        <v>367</v>
      </c>
      <c r="E34" s="1">
        <f>IF(Táblázat27[[#This Row],[Játékos]]&lt;&gt;0,VLOOKUP(Táblázat27[[#This Row],[Játékos]],Táblázat2[],4,0),"")</f>
        <v>188</v>
      </c>
      <c r="F34" s="1">
        <f>IF(Táblázat27[[#This Row],[Játékos]]&lt;&gt;0,VLOOKUP(Táblázat27[[#This Row],[Játékos]],Táblázat2[],5,0),"")</f>
        <v>8</v>
      </c>
      <c r="G34" s="3">
        <f>IF(Táblázat27[[#This Row],[Játékos]]&lt;&gt;0,VLOOKUP(Táblázat27[[#This Row],[Játékos]],Táblázat2[],6,0),"")</f>
        <v>555</v>
      </c>
      <c r="H34" s="1">
        <f>IF(Táblázat27[[#This Row],[Játékos2]]&lt;&gt;0,VLOOKUP(Táblázat27[[#This Row],[Játékos2]],Táblázat2[],3,0),"")</f>
        <v>404</v>
      </c>
      <c r="I34" s="1">
        <f>IF(Táblázat27[[#This Row],[Játékos2]]&lt;&gt;0,VLOOKUP(Táblázat27[[#This Row],[Játékos2]],Táblázat2[],4,0),"")</f>
        <v>187</v>
      </c>
      <c r="J34" s="1">
        <f>IF(Táblázat27[[#This Row],[Játékos2]]&lt;&gt;0,VLOOKUP(Táblázat27[[#This Row],[Játékos2]],Táblázat2[],5,0),"")</f>
        <v>6</v>
      </c>
      <c r="K34" s="3">
        <f>IF(Táblázat27[[#This Row],[Játékos2]]&lt;&gt;0,VLOOKUP(Táblázat27[[#This Row],[Játékos2]],Táblázat2[],6,0),"")</f>
        <v>591</v>
      </c>
      <c r="L34" s="1">
        <f>IF(Táblázat27[[#This Row],[Játékos]]&lt;&gt;0,SUM(D34,H34),"")</f>
        <v>771</v>
      </c>
      <c r="M34" s="1">
        <f>IF(Táblázat27[[#This Row],[Játékos]]&lt;&gt;0,SUM(E34,I34),"")</f>
        <v>375</v>
      </c>
      <c r="N34" s="1">
        <f>IF(Táblázat27[[#This Row],[Játékos]]&lt;&gt;0,SUM(F34,J34),"")</f>
        <v>14</v>
      </c>
      <c r="O34" s="3">
        <f>IF(Táblázat27[[#This Row],[Játékos]]&lt;&gt;0,SUM(L34:M34),0)</f>
        <v>1146</v>
      </c>
    </row>
    <row r="35" spans="1:15" x14ac:dyDescent="0.25">
      <c r="A35" s="1" t="s">
        <v>161</v>
      </c>
      <c r="B35" s="3" t="s">
        <v>157</v>
      </c>
      <c r="C35" s="3" t="s">
        <v>158</v>
      </c>
      <c r="D35" s="1">
        <f>IF(Táblázat27[[#This Row],[Játékos]]&lt;&gt;0,VLOOKUP(Táblázat27[[#This Row],[Játékos]],Táblázat2[],3,0),"")</f>
        <v>404</v>
      </c>
      <c r="E35" s="1">
        <f>IF(Táblázat27[[#This Row],[Játékos]]&lt;&gt;0,VLOOKUP(Táblázat27[[#This Row],[Játékos]],Táblázat2[],4,0),"")</f>
        <v>187</v>
      </c>
      <c r="F35" s="1">
        <f>IF(Táblázat27[[#This Row],[Játékos]]&lt;&gt;0,VLOOKUP(Táblázat27[[#This Row],[Játékos]],Táblázat2[],5,0),"")</f>
        <v>6</v>
      </c>
      <c r="G35" s="3">
        <f>IF(Táblázat27[[#This Row],[Játékos]]&lt;&gt;0,VLOOKUP(Táblázat27[[#This Row],[Játékos]],Táblázat2[],6,0),"")</f>
        <v>591</v>
      </c>
      <c r="H35" s="1">
        <f>IF(Táblázat27[[#This Row],[Játékos2]]&lt;&gt;0,VLOOKUP(Táblázat27[[#This Row],[Játékos2]],Táblázat2[],3,0),"")</f>
        <v>367</v>
      </c>
      <c r="I35" s="1">
        <f>IF(Táblázat27[[#This Row],[Játékos2]]&lt;&gt;0,VLOOKUP(Táblázat27[[#This Row],[Játékos2]],Táblázat2[],4,0),"")</f>
        <v>188</v>
      </c>
      <c r="J35" s="1">
        <f>IF(Táblázat27[[#This Row],[Játékos2]]&lt;&gt;0,VLOOKUP(Táblázat27[[#This Row],[Játékos2]],Táblázat2[],5,0),"")</f>
        <v>8</v>
      </c>
      <c r="K35" s="3">
        <f>IF(Táblázat27[[#This Row],[Játékos2]]&lt;&gt;0,VLOOKUP(Táblázat27[[#This Row],[Játékos2]],Táblázat2[],6,0),"")</f>
        <v>555</v>
      </c>
      <c r="L35" s="1">
        <f>IF(Táblázat27[[#This Row],[Játékos]]&lt;&gt;0,SUM(D35,H35),"")</f>
        <v>771</v>
      </c>
      <c r="M35" s="1">
        <f>IF(Táblázat27[[#This Row],[Játékos]]&lt;&gt;0,SUM(E35,I35),"")</f>
        <v>375</v>
      </c>
      <c r="N35" s="1">
        <f>IF(Táblázat27[[#This Row],[Játékos]]&lt;&gt;0,SUM(F35,J35),"")</f>
        <v>14</v>
      </c>
      <c r="O35" s="3">
        <f>IF(Táblázat27[[#This Row],[Játékos]]&lt;&gt;0,SUM(L35:M35),0)</f>
        <v>1146</v>
      </c>
    </row>
    <row r="36" spans="1:15" x14ac:dyDescent="0.25">
      <c r="A36" s="1" t="s">
        <v>162</v>
      </c>
      <c r="B36" s="3" t="s">
        <v>327</v>
      </c>
      <c r="C36" s="3" t="s">
        <v>329</v>
      </c>
      <c r="D36" s="1">
        <f>IF(Táblázat27[[#This Row],[Játékos]]&lt;&gt;0,VLOOKUP(Táblázat27[[#This Row],[Játékos]],Táblázat2[],3,0),"")</f>
        <v>400</v>
      </c>
      <c r="E36" s="1">
        <f>IF(Táblázat27[[#This Row],[Játékos]]&lt;&gt;0,VLOOKUP(Táblázat27[[#This Row],[Játékos]],Táblázat2[],4,0),"")</f>
        <v>212</v>
      </c>
      <c r="F36" s="1">
        <f>IF(Táblázat27[[#This Row],[Játékos]]&lt;&gt;0,VLOOKUP(Táblázat27[[#This Row],[Játékos]],Táblázat2[],5,0),"")</f>
        <v>5</v>
      </c>
      <c r="G36" s="3">
        <f>IF(Táblázat27[[#This Row],[Játékos]]&lt;&gt;0,VLOOKUP(Táblázat27[[#This Row],[Játékos]],Táblázat2[],6,0),"")</f>
        <v>612</v>
      </c>
      <c r="H36" s="1">
        <v>366</v>
      </c>
      <c r="I36" s="1">
        <v>166</v>
      </c>
      <c r="J36" s="1">
        <v>2</v>
      </c>
      <c r="K36" s="3">
        <v>532</v>
      </c>
      <c r="L36" s="1">
        <f>IF(Táblázat27[[#This Row],[Játékos]]&lt;&gt;0,SUM(D36,H36),"")</f>
        <v>766</v>
      </c>
      <c r="M36" s="1">
        <f>IF(Táblázat27[[#This Row],[Játékos]]&lt;&gt;0,SUM(E36,I36),"")</f>
        <v>378</v>
      </c>
      <c r="N36" s="1">
        <f>IF(Táblázat27[[#This Row],[Játékos]]&lt;&gt;0,SUM(F36,J36),"")</f>
        <v>7</v>
      </c>
      <c r="O36" s="3">
        <f>IF(Táblázat27[[#This Row],[Játékos]]&lt;&gt;0,SUM(L36:M36),0)</f>
        <v>1144</v>
      </c>
    </row>
    <row r="37" spans="1:15" x14ac:dyDescent="0.25">
      <c r="A37" s="1" t="s">
        <v>163</v>
      </c>
      <c r="B37" s="3" t="s">
        <v>99</v>
      </c>
      <c r="C37" s="3" t="s">
        <v>101</v>
      </c>
      <c r="D37" s="1">
        <f>IF(Táblázat27[[#This Row],[Játékos]]&lt;&gt;0,VLOOKUP(Táblázat27[[#This Row],[Játékos]],Táblázat2[],3,0),"")</f>
        <v>372</v>
      </c>
      <c r="E37" s="1">
        <f>IF(Táblázat27[[#This Row],[Játékos]]&lt;&gt;0,VLOOKUP(Táblázat27[[#This Row],[Játékos]],Táblázat2[],4,0),"")</f>
        <v>189</v>
      </c>
      <c r="F37" s="1">
        <f>IF(Táblázat27[[#This Row],[Játékos]]&lt;&gt;0,VLOOKUP(Táblázat27[[#This Row],[Játékos]],Táblázat2[],5,0),"")</f>
        <v>2</v>
      </c>
      <c r="G37" s="3">
        <f>IF(Táblázat27[[#This Row],[Játékos]]&lt;&gt;0,VLOOKUP(Táblázat27[[#This Row],[Játékos]],Táblázat2[],6,0),"")</f>
        <v>561</v>
      </c>
      <c r="H37" s="1">
        <f>IF(Táblázat27[[#This Row],[Játékos2]]&lt;&gt;0,VLOOKUP(Táblázat27[[#This Row],[Játékos2]],Táblázat2[],3,0),"")</f>
        <v>394</v>
      </c>
      <c r="I37" s="1">
        <f>IF(Táblázat27[[#This Row],[Játékos2]]&lt;&gt;0,VLOOKUP(Táblázat27[[#This Row],[Játékos2]],Táblázat2[],4,0),"")</f>
        <v>188</v>
      </c>
      <c r="J37" s="1">
        <f>IF(Táblázat27[[#This Row],[Játékos2]]&lt;&gt;0,VLOOKUP(Táblázat27[[#This Row],[Játékos2]],Táblázat2[],5,0),"")</f>
        <v>1</v>
      </c>
      <c r="K37" s="3">
        <f>IF(Táblázat27[[#This Row],[Játékos2]]&lt;&gt;0,VLOOKUP(Táblázat27[[#This Row],[Játékos2]],Táblázat2[],6,0),"")</f>
        <v>582</v>
      </c>
      <c r="L37" s="1">
        <f>IF(Táblázat27[[#This Row],[Játékos]]&lt;&gt;0,SUM(D37,H37),"")</f>
        <v>766</v>
      </c>
      <c r="M37" s="1">
        <f>IF(Táblázat27[[#This Row],[Játékos]]&lt;&gt;0,SUM(E37,I37),"")</f>
        <v>377</v>
      </c>
      <c r="N37" s="1">
        <f>IF(Táblázat27[[#This Row],[Játékos]]&lt;&gt;0,SUM(F37,J37),"")</f>
        <v>3</v>
      </c>
      <c r="O37" s="3">
        <f>IF(Táblázat27[[#This Row],[Játékos]]&lt;&gt;0,SUM(L37:M37),0)</f>
        <v>1143</v>
      </c>
    </row>
    <row r="38" spans="1:15" x14ac:dyDescent="0.25">
      <c r="A38" s="1" t="s">
        <v>164</v>
      </c>
      <c r="B38" s="3" t="s">
        <v>126</v>
      </c>
      <c r="C38" s="3" t="s">
        <v>121</v>
      </c>
      <c r="D38" s="1">
        <f>IF(Táblázat27[[#This Row],[Játékos]]&lt;&gt;0,VLOOKUP(Táblázat27[[#This Row],[Játékos]],Táblázat2[],3,0),"")</f>
        <v>377</v>
      </c>
      <c r="E38" s="1">
        <f>IF(Táblázat27[[#This Row],[Játékos]]&lt;&gt;0,VLOOKUP(Táblázat27[[#This Row],[Játékos]],Táblázat2[],4,0),"")</f>
        <v>195</v>
      </c>
      <c r="F38" s="1">
        <f>IF(Táblázat27[[#This Row],[Játékos]]&lt;&gt;0,VLOOKUP(Táblázat27[[#This Row],[Játékos]],Táblázat2[],5,0),"")</f>
        <v>1</v>
      </c>
      <c r="G38" s="3">
        <f>IF(Táblázat27[[#This Row],[Játékos]]&lt;&gt;0,VLOOKUP(Táblázat27[[#This Row],[Játékos]],Táblázat2[],6,0),"")</f>
        <v>572</v>
      </c>
      <c r="H38" s="1">
        <f>IF(Táblázat27[[#This Row],[Játékos2]]&lt;&gt;0,VLOOKUP(Táblázat27[[#This Row],[Játékos2]],Táblázat2[],3,0),"")</f>
        <v>372</v>
      </c>
      <c r="I38" s="1">
        <f>IF(Táblázat27[[#This Row],[Játékos2]]&lt;&gt;0,VLOOKUP(Táblázat27[[#This Row],[Játékos2]],Táblázat2[],4,0),"")</f>
        <v>188</v>
      </c>
      <c r="J38" s="1">
        <f>IF(Táblázat27[[#This Row],[Játékos2]]&lt;&gt;0,VLOOKUP(Táblázat27[[#This Row],[Játékos2]],Táblázat2[],5,0),"")</f>
        <v>5</v>
      </c>
      <c r="K38" s="3">
        <f>IF(Táblázat27[[#This Row],[Játékos2]]&lt;&gt;0,VLOOKUP(Táblázat27[[#This Row],[Játékos2]],Táblázat2[],6,0),"")</f>
        <v>560</v>
      </c>
      <c r="L38" s="1">
        <f>IF(Táblázat27[[#This Row],[Játékos]]&lt;&gt;0,SUM(D38,H38),"")</f>
        <v>749</v>
      </c>
      <c r="M38" s="1">
        <f>IF(Táblázat27[[#This Row],[Játékos]]&lt;&gt;0,SUM(E38,I38),"")</f>
        <v>383</v>
      </c>
      <c r="N38" s="1">
        <f>IF(Táblázat27[[#This Row],[Játékos]]&lt;&gt;0,SUM(F38,J38),"")</f>
        <v>6</v>
      </c>
      <c r="O38" s="3">
        <f>IF(Táblázat27[[#This Row],[Játékos]]&lt;&gt;0,SUM(L38:M38),0)</f>
        <v>1132</v>
      </c>
    </row>
    <row r="39" spans="1:15" x14ac:dyDescent="0.25">
      <c r="A39" s="1" t="s">
        <v>165</v>
      </c>
      <c r="B39" s="5" t="s">
        <v>334</v>
      </c>
      <c r="C39" s="5" t="s">
        <v>335</v>
      </c>
      <c r="D39" s="8">
        <f>IF(Táblázat27[[#This Row],[Játékos]]&lt;&gt;0,VLOOKUP(Táblázat27[[#This Row],[Játékos]],Táblázat2[],3,0),"")</f>
        <v>357</v>
      </c>
      <c r="E39" s="8">
        <f>IF(Táblázat27[[#This Row],[Játékos]]&lt;&gt;0,VLOOKUP(Táblázat27[[#This Row],[Játékos]],Táblázat2[],4,0),"")</f>
        <v>225</v>
      </c>
      <c r="F39" s="8">
        <f>IF(Táblázat27[[#This Row],[Játékos]]&lt;&gt;0,VLOOKUP(Táblázat27[[#This Row],[Játékos]],Táblázat2[],5,0),"")</f>
        <v>3</v>
      </c>
      <c r="G39" s="7">
        <f>IF(Táblázat27[[#This Row],[Játékos]]&lt;&gt;0,VLOOKUP(Táblázat27[[#This Row],[Játékos]],Táblázat2[],6,0),"")</f>
        <v>582</v>
      </c>
      <c r="H39" s="8">
        <f>IF(Táblázat27[[#This Row],[Játékos2]]&lt;&gt;0,VLOOKUP(Táblázat27[[#This Row],[Játékos2]],Táblázat2[],3,0),"")</f>
        <v>383</v>
      </c>
      <c r="I39" s="8">
        <f>IF(Táblázat27[[#This Row],[Játékos2]]&lt;&gt;0,VLOOKUP(Táblázat27[[#This Row],[Játékos2]],Táblázat2[],4,0),"")</f>
        <v>163</v>
      </c>
      <c r="J39" s="8">
        <f>IF(Táblázat27[[#This Row],[Játékos2]]&lt;&gt;0,VLOOKUP(Táblázat27[[#This Row],[Játékos2]],Táblázat2[],5,0),"")</f>
        <v>7</v>
      </c>
      <c r="K39" s="7">
        <f>IF(Táblázat27[[#This Row],[Játékos2]]&lt;&gt;0,VLOOKUP(Táblázat27[[#This Row],[Játékos2]],Táblázat2[],6,0),"")</f>
        <v>546</v>
      </c>
      <c r="L39" s="8">
        <f>IF(Táblázat27[[#This Row],[Játékos]]&lt;&gt;0,SUM(D39,H39),"")</f>
        <v>740</v>
      </c>
      <c r="M39" s="8">
        <f>IF(Táblázat27[[#This Row],[Játékos]]&lt;&gt;0,SUM(E39,I39),"")</f>
        <v>388</v>
      </c>
      <c r="N39" s="8">
        <f>IF(Táblázat27[[#This Row],[Játékos]]&lt;&gt;0,SUM(F39,J39),"")</f>
        <v>10</v>
      </c>
      <c r="O39" s="7">
        <f>IF(Táblázat27[[#This Row],[Játékos]]&lt;&gt;0,SUM(L39:M39),0)</f>
        <v>1128</v>
      </c>
    </row>
    <row r="40" spans="1:15" x14ac:dyDescent="0.25">
      <c r="A40" s="1" t="s">
        <v>166</v>
      </c>
      <c r="B40" s="3" t="s">
        <v>33</v>
      </c>
      <c r="C40" s="3" t="s">
        <v>34</v>
      </c>
      <c r="D40" s="1">
        <f>IF(Táblázat27[[#This Row],[Játékos]]&lt;&gt;0,VLOOKUP(Táblázat27[[#This Row],[Játékos]],Táblázat2[],3,0),"")</f>
        <v>384</v>
      </c>
      <c r="E40" s="1">
        <f>IF(Táblázat27[[#This Row],[Játékos]]&lt;&gt;0,VLOOKUP(Táblázat27[[#This Row],[Játékos]],Táblázat2[],4,0),"")</f>
        <v>190</v>
      </c>
      <c r="F40" s="1">
        <f>IF(Táblázat27[[#This Row],[Játékos]]&lt;&gt;0,VLOOKUP(Táblázat27[[#This Row],[Játékos]],Táblázat2[],5,0),"")</f>
        <v>5</v>
      </c>
      <c r="G40" s="3">
        <f>IF(Táblázat27[[#This Row],[Játékos]]&lt;&gt;0,VLOOKUP(Táblázat27[[#This Row],[Játékos]],Táblázat2[],6,0),"")</f>
        <v>574</v>
      </c>
      <c r="H40" s="1">
        <f>IF(Táblázat27[[#This Row],[Játékos2]]&lt;&gt;0,VLOOKUP(Táblázat27[[#This Row],[Játékos2]],Táblázat2[],3,0),"")</f>
        <v>375</v>
      </c>
      <c r="I40" s="1">
        <f>IF(Táblázat27[[#This Row],[Játékos2]]&lt;&gt;0,VLOOKUP(Táblázat27[[#This Row],[Játékos2]],Táblázat2[],4,0),"")</f>
        <v>178</v>
      </c>
      <c r="J40" s="1">
        <f>IF(Táblázat27[[#This Row],[Játékos2]]&lt;&gt;0,VLOOKUP(Táblázat27[[#This Row],[Játékos2]],Táblázat2[],5,0),"")</f>
        <v>8</v>
      </c>
      <c r="K40" s="3">
        <f>IF(Táblázat27[[#This Row],[Játékos2]]&lt;&gt;0,VLOOKUP(Táblázat27[[#This Row],[Játékos2]],Táblázat2[],6,0),"")</f>
        <v>553</v>
      </c>
      <c r="L40" s="1">
        <f>IF(Táblázat27[[#This Row],[Játékos]]&lt;&gt;0,SUM(D40,H40),"")</f>
        <v>759</v>
      </c>
      <c r="M40" s="1">
        <f>IF(Táblázat27[[#This Row],[Játékos]]&lt;&gt;0,SUM(E40,I40),"")</f>
        <v>368</v>
      </c>
      <c r="N40" s="1">
        <f>IF(Táblázat27[[#This Row],[Játékos]]&lt;&gt;0,SUM(F40,J40),"")</f>
        <v>13</v>
      </c>
      <c r="O40" s="3">
        <f>IF(Táblázat27[[#This Row],[Játékos]]&lt;&gt;0,SUM(L40:M40),0)</f>
        <v>1127</v>
      </c>
    </row>
    <row r="41" spans="1:15" x14ac:dyDescent="0.25">
      <c r="A41" s="1" t="s">
        <v>167</v>
      </c>
      <c r="B41" s="5" t="s">
        <v>403</v>
      </c>
      <c r="C41" s="5" t="s">
        <v>404</v>
      </c>
      <c r="D41" s="8">
        <f>IF(Táblázat27[[#This Row],[Játékos]]&lt;&gt;0,VLOOKUP(Táblázat27[[#This Row],[Játékos]],Táblázat2[],3,0),"")</f>
        <v>414</v>
      </c>
      <c r="E41" s="8">
        <f>IF(Táblázat27[[#This Row],[Játékos]]&lt;&gt;0,VLOOKUP(Táblázat27[[#This Row],[Játékos]],Táblázat2[],4,0),"")</f>
        <v>199</v>
      </c>
      <c r="F41" s="8">
        <f>IF(Táblázat27[[#This Row],[Játékos]]&lt;&gt;0,VLOOKUP(Táblázat27[[#This Row],[Játékos]],Táblázat2[],5,0),"")</f>
        <v>6</v>
      </c>
      <c r="G41" s="7">
        <f>IF(Táblázat27[[#This Row],[Játékos]]&lt;&gt;0,VLOOKUP(Táblázat27[[#This Row],[Játékos]],Táblázat2[],6,0),"")</f>
        <v>613</v>
      </c>
      <c r="H41" s="8">
        <f>IF(Táblázat27[[#This Row],[Játékos2]]&lt;&gt;0,VLOOKUP(Táblázat27[[#This Row],[Játékos2]],Táblázat2[],3,0),"")</f>
        <v>367</v>
      </c>
      <c r="I41" s="8">
        <f>IF(Táblázat27[[#This Row],[Játékos2]]&lt;&gt;0,VLOOKUP(Táblázat27[[#This Row],[Játékos2]],Táblázat2[],4,0),"")</f>
        <v>147</v>
      </c>
      <c r="J41" s="8">
        <f>IF(Táblázat27[[#This Row],[Játékos2]]&lt;&gt;0,VLOOKUP(Táblázat27[[#This Row],[Játékos2]],Táblázat2[],5,0),"")</f>
        <v>6</v>
      </c>
      <c r="K41" s="7">
        <f>IF(Táblázat27[[#This Row],[Játékos2]]&lt;&gt;0,VLOOKUP(Táblázat27[[#This Row],[Játékos2]],Táblázat2[],6,0),"")</f>
        <v>514</v>
      </c>
      <c r="L41" s="8">
        <f>IF(Táblázat27[[#This Row],[Játékos]]&lt;&gt;0,SUM(D41,H41),"")</f>
        <v>781</v>
      </c>
      <c r="M41" s="8">
        <f>IF(Táblázat27[[#This Row],[Játékos]]&lt;&gt;0,SUM(E41,I41),"")</f>
        <v>346</v>
      </c>
      <c r="N41" s="8">
        <f>IF(Táblázat27[[#This Row],[Játékos]]&lt;&gt;0,SUM(F41,J41),"")</f>
        <v>12</v>
      </c>
      <c r="O41" s="7">
        <f>IF(Táblázat27[[#This Row],[Játékos]]&lt;&gt;0,SUM(L41:M41),0)</f>
        <v>1127</v>
      </c>
    </row>
    <row r="42" spans="1:15" x14ac:dyDescent="0.25">
      <c r="A42" s="1" t="s">
        <v>168</v>
      </c>
      <c r="B42" s="3" t="s">
        <v>284</v>
      </c>
      <c r="C42" s="3" t="s">
        <v>285</v>
      </c>
      <c r="D42" s="1">
        <f>IF(Táblázat27[[#This Row],[Játékos]]&lt;&gt;0,VLOOKUP(Táblázat27[[#This Row],[Játékos]],Táblázat2[],3,0),"")</f>
        <v>369</v>
      </c>
      <c r="E42" s="1">
        <f>IF(Táblázat27[[#This Row],[Játékos]]&lt;&gt;0,VLOOKUP(Táblázat27[[#This Row],[Játékos]],Táblázat2[],4,0),"")</f>
        <v>199</v>
      </c>
      <c r="F42" s="1">
        <f>IF(Táblázat27[[#This Row],[Játékos]]&lt;&gt;0,VLOOKUP(Táblázat27[[#This Row],[Játékos]],Táblázat2[],5,0),"")</f>
        <v>1</v>
      </c>
      <c r="G42" s="3">
        <f>IF(Táblázat27[[#This Row],[Játékos]]&lt;&gt;0,VLOOKUP(Táblázat27[[#This Row],[Játékos]],Táblázat2[],6,0),"")</f>
        <v>568</v>
      </c>
      <c r="H42" s="1">
        <f>IF(Táblázat27[[#This Row],[Játékos2]]&lt;&gt;0,VLOOKUP(Táblázat27[[#This Row],[Játékos2]],Táblázat2[],3,0),"")</f>
        <v>358</v>
      </c>
      <c r="I42" s="1">
        <f>IF(Táblázat27[[#This Row],[Játékos2]]&lt;&gt;0,VLOOKUP(Táblázat27[[#This Row],[Játékos2]],Táblázat2[],4,0),"")</f>
        <v>200</v>
      </c>
      <c r="J42" s="1">
        <f>IF(Táblázat27[[#This Row],[Játékos2]]&lt;&gt;0,VLOOKUP(Táblázat27[[#This Row],[Játékos2]],Táblázat2[],5,0),"")</f>
        <v>2</v>
      </c>
      <c r="K42" s="3">
        <f>IF(Táblázat27[[#This Row],[Játékos2]]&lt;&gt;0,VLOOKUP(Táblázat27[[#This Row],[Játékos2]],Táblázat2[],6,0),"")</f>
        <v>558</v>
      </c>
      <c r="L42" s="1">
        <f>IF(Táblázat27[[#This Row],[Játékos]]&lt;&gt;0,SUM(D42,H42),"")</f>
        <v>727</v>
      </c>
      <c r="M42" s="1">
        <f>IF(Táblázat27[[#This Row],[Játékos]]&lt;&gt;0,SUM(E42,I42),"")</f>
        <v>399</v>
      </c>
      <c r="N42" s="1">
        <f>IF(Táblázat27[[#This Row],[Játékos]]&lt;&gt;0,SUM(F42,J42),"")</f>
        <v>3</v>
      </c>
      <c r="O42" s="3">
        <f>IF(Táblázat27[[#This Row],[Játékos]]&lt;&gt;0,SUM(L42:M42),0)</f>
        <v>1126</v>
      </c>
    </row>
    <row r="43" spans="1:15" x14ac:dyDescent="0.25">
      <c r="A43" s="1" t="s">
        <v>169</v>
      </c>
      <c r="B43" s="5" t="s">
        <v>372</v>
      </c>
      <c r="C43" s="5" t="s">
        <v>373</v>
      </c>
      <c r="D43" s="8">
        <f>IF(Táblázat27[[#This Row],[Játékos]]&lt;&gt;0,VLOOKUP(Táblázat27[[#This Row],[Játékos]],Táblázat2[],3,0),"")</f>
        <v>364</v>
      </c>
      <c r="E43" s="8">
        <f>IF(Táblázat27[[#This Row],[Játékos]]&lt;&gt;0,VLOOKUP(Táblázat27[[#This Row],[Játékos]],Táblázat2[],4,0),"")</f>
        <v>193</v>
      </c>
      <c r="F43" s="8">
        <f>IF(Táblázat27[[#This Row],[Játékos]]&lt;&gt;0,VLOOKUP(Táblázat27[[#This Row],[Játékos]],Táblázat2[],5,0),"")</f>
        <v>4</v>
      </c>
      <c r="G43" s="7">
        <f>IF(Táblázat27[[#This Row],[Játékos]]&lt;&gt;0,VLOOKUP(Táblázat27[[#This Row],[Játékos]],Táblázat2[],6,0),"")</f>
        <v>557</v>
      </c>
      <c r="H43" s="8">
        <f>IF(Táblázat27[[#This Row],[Játékos2]]&lt;&gt;0,VLOOKUP(Táblázat27[[#This Row],[Játékos2]],Táblázat2[],3,0),"")</f>
        <v>369</v>
      </c>
      <c r="I43" s="8">
        <f>IF(Táblázat27[[#This Row],[Játékos2]]&lt;&gt;0,VLOOKUP(Táblázat27[[#This Row],[Játékos2]],Táblázat2[],4,0),"")</f>
        <v>199</v>
      </c>
      <c r="J43" s="8">
        <f>IF(Táblázat27[[#This Row],[Játékos2]]&lt;&gt;0,VLOOKUP(Táblázat27[[#This Row],[Játékos2]],Táblázat2[],5,0),"")</f>
        <v>5</v>
      </c>
      <c r="K43" s="7">
        <f>IF(Táblázat27[[#This Row],[Játékos2]]&lt;&gt;0,VLOOKUP(Táblázat27[[#This Row],[Játékos2]],Táblázat2[],6,0),"")</f>
        <v>568</v>
      </c>
      <c r="L43" s="8">
        <f>IF(Táblázat27[[#This Row],[Játékos]]&lt;&gt;0,SUM(D43,H43),"")</f>
        <v>733</v>
      </c>
      <c r="M43" s="8">
        <f>IF(Táblázat27[[#This Row],[Játékos]]&lt;&gt;0,SUM(E43,I43),"")</f>
        <v>392</v>
      </c>
      <c r="N43" s="8">
        <f>IF(Táblázat27[[#This Row],[Játékos]]&lt;&gt;0,SUM(F43,J43),"")</f>
        <v>9</v>
      </c>
      <c r="O43" s="7">
        <f>IF(Táblázat27[[#This Row],[Játékos]]&lt;&gt;0,SUM(L43:M43),0)</f>
        <v>1125</v>
      </c>
    </row>
    <row r="44" spans="1:15" x14ac:dyDescent="0.25">
      <c r="A44" s="1" t="s">
        <v>170</v>
      </c>
      <c r="B44" s="5" t="s">
        <v>356</v>
      </c>
      <c r="C44" s="5" t="s">
        <v>357</v>
      </c>
      <c r="D44" s="8">
        <f>IF(Táblázat27[[#This Row],[Játékos]]&lt;&gt;0,VLOOKUP(Táblázat27[[#This Row],[Játékos]],Táblázat2[],3,0),"")</f>
        <v>355</v>
      </c>
      <c r="E44" s="8">
        <f>IF(Táblázat27[[#This Row],[Játékos]]&lt;&gt;0,VLOOKUP(Táblázat27[[#This Row],[Játékos]],Táblázat2[],4,0),"")</f>
        <v>162</v>
      </c>
      <c r="F44" s="8">
        <f>IF(Táblázat27[[#This Row],[Játékos]]&lt;&gt;0,VLOOKUP(Táblázat27[[#This Row],[Játékos]],Táblázat2[],5,0),"")</f>
        <v>1</v>
      </c>
      <c r="G44" s="7">
        <f>IF(Táblázat27[[#This Row],[Játékos]]&lt;&gt;0,VLOOKUP(Táblázat27[[#This Row],[Játékos]],Táblázat2[],6,0),"")</f>
        <v>517</v>
      </c>
      <c r="H44" s="8">
        <f>IF(Táblázat27[[#This Row],[Játékos2]]&lt;&gt;0,VLOOKUP(Táblázat27[[#This Row],[Játékos2]],Táblázat2[],3,0),"")</f>
        <v>379</v>
      </c>
      <c r="I44" s="8">
        <f>IF(Táblázat27[[#This Row],[Játékos2]]&lt;&gt;0,VLOOKUP(Táblázat27[[#This Row],[Játékos2]],Táblázat2[],4,0),"")</f>
        <v>229</v>
      </c>
      <c r="J44" s="8">
        <f>IF(Táblázat27[[#This Row],[Játékos2]]&lt;&gt;0,VLOOKUP(Táblázat27[[#This Row],[Játékos2]],Táblázat2[],5,0),"")</f>
        <v>4</v>
      </c>
      <c r="K44" s="7">
        <f>IF(Táblázat27[[#This Row],[Játékos2]]&lt;&gt;0,VLOOKUP(Táblázat27[[#This Row],[Játékos2]],Táblázat2[],6,0),"")</f>
        <v>608</v>
      </c>
      <c r="L44" s="8">
        <f>IF(Táblázat27[[#This Row],[Játékos]]&lt;&gt;0,SUM(D44,H44),"")</f>
        <v>734</v>
      </c>
      <c r="M44" s="8">
        <f>IF(Táblázat27[[#This Row],[Játékos]]&lt;&gt;0,SUM(E44,I44),"")</f>
        <v>391</v>
      </c>
      <c r="N44" s="8">
        <f>IF(Táblázat27[[#This Row],[Játékos]]&lt;&gt;0,SUM(F44,J44),"")</f>
        <v>5</v>
      </c>
      <c r="O44" s="7">
        <f>IF(Táblázat27[[#This Row],[Játékos]]&lt;&gt;0,SUM(L44:M44),0)</f>
        <v>1125</v>
      </c>
    </row>
    <row r="45" spans="1:15" x14ac:dyDescent="0.25">
      <c r="A45" s="1" t="s">
        <v>171</v>
      </c>
      <c r="B45" s="3" t="s">
        <v>264</v>
      </c>
      <c r="C45" s="3" t="s">
        <v>265</v>
      </c>
      <c r="D45" s="1">
        <f>IF(Táblázat27[[#This Row],[Játékos]]&lt;&gt;0,VLOOKUP(Táblázat27[[#This Row],[Játékos]],Táblázat2[],3,0),"")</f>
        <v>377</v>
      </c>
      <c r="E45" s="1">
        <f>IF(Táblázat27[[#This Row],[Játékos]]&lt;&gt;0,VLOOKUP(Táblázat27[[#This Row],[Játékos]],Táblázat2[],4,0),"")</f>
        <v>216</v>
      </c>
      <c r="F45" s="1">
        <f>IF(Táblázat27[[#This Row],[Játékos]]&lt;&gt;0,VLOOKUP(Táblázat27[[#This Row],[Játékos]],Táblázat2[],5,0),"")</f>
        <v>4</v>
      </c>
      <c r="G45" s="3">
        <f>IF(Táblázat27[[#This Row],[Játékos]]&lt;&gt;0,VLOOKUP(Táblázat27[[#This Row],[Játékos]],Táblázat2[],6,0),"")</f>
        <v>593</v>
      </c>
      <c r="H45" s="1">
        <f>IF(Táblázat27[[#This Row],[Játékos2]]&lt;&gt;0,VLOOKUP(Táblázat27[[#This Row],[Játékos2]],Táblázat2[],3,0),"")</f>
        <v>375</v>
      </c>
      <c r="I45" s="1">
        <f>IF(Táblázat27[[#This Row],[Játékos2]]&lt;&gt;0,VLOOKUP(Táblázat27[[#This Row],[Játékos2]],Táblázat2[],4,0),"")</f>
        <v>157</v>
      </c>
      <c r="J45" s="1">
        <f>IF(Táblázat27[[#This Row],[Játékos2]]&lt;&gt;0,VLOOKUP(Táblázat27[[#This Row],[Játékos2]],Táblázat2[],5,0),"")</f>
        <v>4</v>
      </c>
      <c r="K45" s="3">
        <f>IF(Táblázat27[[#This Row],[Játékos2]]&lt;&gt;0,VLOOKUP(Táblázat27[[#This Row],[Játékos2]],Táblázat2[],6,0),"")</f>
        <v>532</v>
      </c>
      <c r="L45" s="1">
        <f>IF(Táblázat27[[#This Row],[Játékos]]&lt;&gt;0,SUM(D45,H45),"")</f>
        <v>752</v>
      </c>
      <c r="M45" s="1">
        <f>IF(Táblázat27[[#This Row],[Játékos]]&lt;&gt;0,SUM(E45,I45),"")</f>
        <v>373</v>
      </c>
      <c r="N45" s="1">
        <f>IF(Táblázat27[[#This Row],[Játékos]]&lt;&gt;0,SUM(F45,J45),"")</f>
        <v>8</v>
      </c>
      <c r="O45" s="3">
        <f>IF(Táblázat27[[#This Row],[Játékos]]&lt;&gt;0,SUM(L45:M45),0)</f>
        <v>1125</v>
      </c>
    </row>
    <row r="46" spans="1:15" x14ac:dyDescent="0.25">
      <c r="A46" s="1" t="s">
        <v>172</v>
      </c>
      <c r="B46" s="5" t="s">
        <v>355</v>
      </c>
      <c r="C46" s="5" t="s">
        <v>350</v>
      </c>
      <c r="D46" s="8">
        <f>IF(Táblázat27[[#This Row],[Játékos]]&lt;&gt;0,VLOOKUP(Táblázat27[[#This Row],[Játékos]],Táblázat2[],3,0),"")</f>
        <v>354</v>
      </c>
      <c r="E46" s="8">
        <f>IF(Táblázat27[[#This Row],[Játékos]]&lt;&gt;0,VLOOKUP(Táblázat27[[#This Row],[Játékos]],Táblázat2[],4,0),"")</f>
        <v>167</v>
      </c>
      <c r="F46" s="8">
        <f>IF(Táblázat27[[#This Row],[Játékos]]&lt;&gt;0,VLOOKUP(Táblázat27[[#This Row],[Játékos]],Táblázat2[],5,0),"")</f>
        <v>3</v>
      </c>
      <c r="G46" s="7">
        <f>IF(Táblázat27[[#This Row],[Játékos]]&lt;&gt;0,VLOOKUP(Táblázat27[[#This Row],[Játékos]],Táblázat2[],6,0),"")</f>
        <v>521</v>
      </c>
      <c r="H46" s="8">
        <f>IF(Táblázat27[[#This Row],[Játékos2]]&lt;&gt;0,VLOOKUP(Táblázat27[[#This Row],[Játékos2]],Táblázat2[],3,0),"")</f>
        <v>371</v>
      </c>
      <c r="I46" s="8">
        <f>IF(Táblázat27[[#This Row],[Játékos2]]&lt;&gt;0,VLOOKUP(Táblázat27[[#This Row],[Játékos2]],Táblázat2[],4,0),"")</f>
        <v>232</v>
      </c>
      <c r="J46" s="8">
        <f>IF(Táblázat27[[#This Row],[Játékos2]]&lt;&gt;0,VLOOKUP(Táblázat27[[#This Row],[Játékos2]],Táblázat2[],5,0),"")</f>
        <v>1</v>
      </c>
      <c r="K46" s="7">
        <f>IF(Táblázat27[[#This Row],[Játékos2]]&lt;&gt;0,VLOOKUP(Táblázat27[[#This Row],[Játékos2]],Táblázat2[],6,0),"")</f>
        <v>603</v>
      </c>
      <c r="L46" s="8">
        <f>IF(Táblázat27[[#This Row],[Játékos]]&lt;&gt;0,SUM(D46,H46),"")</f>
        <v>725</v>
      </c>
      <c r="M46" s="8">
        <f>IF(Táblázat27[[#This Row],[Játékos]]&lt;&gt;0,SUM(E46,I46),"")</f>
        <v>399</v>
      </c>
      <c r="N46" s="8">
        <f>IF(Táblázat27[[#This Row],[Játékos]]&lt;&gt;0,SUM(F46,J46),"")</f>
        <v>4</v>
      </c>
      <c r="O46" s="7">
        <f>IF(Táblázat27[[#This Row],[Játékos]]&lt;&gt;0,SUM(L46:M46),0)</f>
        <v>1124</v>
      </c>
    </row>
    <row r="47" spans="1:15" x14ac:dyDescent="0.25">
      <c r="A47" s="1" t="s">
        <v>173</v>
      </c>
      <c r="B47" s="5" t="s">
        <v>350</v>
      </c>
      <c r="C47" s="5" t="s">
        <v>355</v>
      </c>
      <c r="D47" s="8">
        <f>IF(Táblázat27[[#This Row],[Játékos]]&lt;&gt;0,VLOOKUP(Táblázat27[[#This Row],[Játékos]],Táblázat2[],3,0),"")</f>
        <v>371</v>
      </c>
      <c r="E47" s="8">
        <f>IF(Táblázat27[[#This Row],[Játékos]]&lt;&gt;0,VLOOKUP(Táblázat27[[#This Row],[Játékos]],Táblázat2[],4,0),"")</f>
        <v>232</v>
      </c>
      <c r="F47" s="8">
        <f>IF(Táblázat27[[#This Row],[Játékos]]&lt;&gt;0,VLOOKUP(Táblázat27[[#This Row],[Játékos]],Táblázat2[],5,0),"")</f>
        <v>1</v>
      </c>
      <c r="G47" s="7">
        <f>IF(Táblázat27[[#This Row],[Játékos]]&lt;&gt;0,VLOOKUP(Táblázat27[[#This Row],[Játékos]],Táblázat2[],6,0),"")</f>
        <v>603</v>
      </c>
      <c r="H47" s="8">
        <f>IF(Táblázat27[[#This Row],[Játékos2]]&lt;&gt;0,VLOOKUP(Táblázat27[[#This Row],[Játékos2]],Táblázat2[],3,0),"")</f>
        <v>354</v>
      </c>
      <c r="I47" s="8">
        <f>IF(Táblázat27[[#This Row],[Játékos2]]&lt;&gt;0,VLOOKUP(Táblázat27[[#This Row],[Játékos2]],Táblázat2[],4,0),"")</f>
        <v>167</v>
      </c>
      <c r="J47" s="8">
        <f>IF(Táblázat27[[#This Row],[Játékos2]]&lt;&gt;0,VLOOKUP(Táblázat27[[#This Row],[Játékos2]],Táblázat2[],5,0),"")</f>
        <v>3</v>
      </c>
      <c r="K47" s="7">
        <f>IF(Táblázat27[[#This Row],[Játékos2]]&lt;&gt;0,VLOOKUP(Táblázat27[[#This Row],[Játékos2]],Táblázat2[],6,0),"")</f>
        <v>521</v>
      </c>
      <c r="L47" s="8">
        <f>IF(Táblázat27[[#This Row],[Játékos]]&lt;&gt;0,SUM(D47,H47),"")</f>
        <v>725</v>
      </c>
      <c r="M47" s="8">
        <f>IF(Táblázat27[[#This Row],[Játékos]]&lt;&gt;0,SUM(E47,I47),"")</f>
        <v>399</v>
      </c>
      <c r="N47" s="8">
        <f>IF(Táblázat27[[#This Row],[Játékos]]&lt;&gt;0,SUM(F47,J47),"")</f>
        <v>4</v>
      </c>
      <c r="O47" s="7">
        <f>IF(Táblázat27[[#This Row],[Játékos]]&lt;&gt;0,SUM(L47:M47),0)</f>
        <v>1124</v>
      </c>
    </row>
    <row r="48" spans="1:15" x14ac:dyDescent="0.25">
      <c r="A48" s="1" t="s">
        <v>174</v>
      </c>
      <c r="B48" s="3" t="s">
        <v>282</v>
      </c>
      <c r="C48" s="3" t="s">
        <v>283</v>
      </c>
      <c r="D48" s="1">
        <f>IF(Táblázat27[[#This Row],[Játékos]]&lt;&gt;0,VLOOKUP(Táblázat27[[#This Row],[Játékos]],Táblázat2[],3,0),"")</f>
        <v>383</v>
      </c>
      <c r="E48" s="1">
        <f>IF(Táblázat27[[#This Row],[Játékos]]&lt;&gt;0,VLOOKUP(Táblázat27[[#This Row],[Játékos]],Táblázat2[],4,0),"")</f>
        <v>166</v>
      </c>
      <c r="F48" s="1">
        <f>IF(Táblázat27[[#This Row],[Játékos]]&lt;&gt;0,VLOOKUP(Táblázat27[[#This Row],[Játékos]],Táblázat2[],5,0),"")</f>
        <v>14</v>
      </c>
      <c r="G48" s="3">
        <f>IF(Táblázat27[[#This Row],[Játékos]]&lt;&gt;0,VLOOKUP(Táblázat27[[#This Row],[Játékos]],Táblázat2[],6,0),"")</f>
        <v>549</v>
      </c>
      <c r="H48" s="1">
        <f>IF(Táblázat27[[#This Row],[Játékos2]]&lt;&gt;0,VLOOKUP(Táblázat27[[#This Row],[Játékos2]],Táblázat2[],3,0),"")</f>
        <v>382</v>
      </c>
      <c r="I48" s="1">
        <f>IF(Táblázat27[[#This Row],[Játékos2]]&lt;&gt;0,VLOOKUP(Táblázat27[[#This Row],[Játékos2]],Táblázat2[],4,0),"")</f>
        <v>191</v>
      </c>
      <c r="J48" s="1">
        <f>IF(Táblázat27[[#This Row],[Játékos2]]&lt;&gt;0,VLOOKUP(Táblázat27[[#This Row],[Játékos2]],Táblázat2[],5,0),"")</f>
        <v>3</v>
      </c>
      <c r="K48" s="3">
        <f>IF(Táblázat27[[#This Row],[Játékos2]]&lt;&gt;0,VLOOKUP(Táblázat27[[#This Row],[Játékos2]],Táblázat2[],6,0),"")</f>
        <v>573</v>
      </c>
      <c r="L48" s="1">
        <f>IF(Táblázat27[[#This Row],[Játékos]]&lt;&gt;0,SUM(D48,H48),"")</f>
        <v>765</v>
      </c>
      <c r="M48" s="1">
        <f>IF(Táblázat27[[#This Row],[Játékos]]&lt;&gt;0,SUM(E48,I48),"")</f>
        <v>357</v>
      </c>
      <c r="N48" s="1">
        <f>IF(Táblázat27[[#This Row],[Játékos]]&lt;&gt;0,SUM(F48,J48),"")</f>
        <v>17</v>
      </c>
      <c r="O48" s="3">
        <f>IF(Táblázat27[[#This Row],[Játékos]]&lt;&gt;0,SUM(L48:M48),0)</f>
        <v>1122</v>
      </c>
    </row>
    <row r="49" spans="1:15" x14ac:dyDescent="0.25">
      <c r="A49" s="1" t="s">
        <v>175</v>
      </c>
      <c r="B49" s="3" t="s">
        <v>270</v>
      </c>
      <c r="C49" s="3" t="s">
        <v>269</v>
      </c>
      <c r="D49" s="1">
        <f>IF(Táblázat27[[#This Row],[Játékos]]&lt;&gt;0,VLOOKUP(Táblázat27[[#This Row],[Játékos]],Táblázat2[],3,0),"")</f>
        <v>378</v>
      </c>
      <c r="E49" s="1">
        <f>IF(Táblázat27[[#This Row],[Játékos]]&lt;&gt;0,VLOOKUP(Táblázat27[[#This Row],[Játékos]],Táblázat2[],4,0),"")</f>
        <v>211</v>
      </c>
      <c r="F49" s="1">
        <f>IF(Táblázat27[[#This Row],[Játékos]]&lt;&gt;0,VLOOKUP(Táblázat27[[#This Row],[Játékos]],Táblázat2[],5,0),"")</f>
        <v>2</v>
      </c>
      <c r="G49" s="3">
        <f>IF(Táblázat27[[#This Row],[Játékos]]&lt;&gt;0,VLOOKUP(Táblázat27[[#This Row],[Játékos]],Táblázat2[],6,0),"")</f>
        <v>589</v>
      </c>
      <c r="H49" s="1">
        <f>IF(Táblázat27[[#This Row],[Játékos2]]&lt;&gt;0,VLOOKUP(Táblázat27[[#This Row],[Játékos2]],Táblázat2[],3,0),"")</f>
        <v>350</v>
      </c>
      <c r="I49" s="1">
        <f>IF(Táblázat27[[#This Row],[Játékos2]]&lt;&gt;0,VLOOKUP(Táblázat27[[#This Row],[Játékos2]],Táblázat2[],4,0),"")</f>
        <v>179</v>
      </c>
      <c r="J49" s="1">
        <f>IF(Táblázat27[[#This Row],[Játékos2]]&lt;&gt;0,VLOOKUP(Táblázat27[[#This Row],[Játékos2]],Táblázat2[],5,0),"")</f>
        <v>9</v>
      </c>
      <c r="K49" s="3">
        <f>IF(Táblázat27[[#This Row],[Játékos2]]&lt;&gt;0,VLOOKUP(Táblázat27[[#This Row],[Játékos2]],Táblázat2[],6,0),"")</f>
        <v>529</v>
      </c>
      <c r="L49" s="1">
        <f>IF(Táblázat27[[#This Row],[Játékos]]&lt;&gt;0,SUM(D49,H49),"")</f>
        <v>728</v>
      </c>
      <c r="M49" s="1">
        <f>IF(Táblázat27[[#This Row],[Játékos]]&lt;&gt;0,SUM(E49,I49),"")</f>
        <v>390</v>
      </c>
      <c r="N49" s="1">
        <f>IF(Táblázat27[[#This Row],[Játékos]]&lt;&gt;0,SUM(F49,J49),"")</f>
        <v>11</v>
      </c>
      <c r="O49" s="3">
        <f>IF(Táblázat27[[#This Row],[Játékos]]&lt;&gt;0,SUM(L49:M49),0)</f>
        <v>1118</v>
      </c>
    </row>
    <row r="50" spans="1:15" x14ac:dyDescent="0.25">
      <c r="A50" s="1" t="s">
        <v>176</v>
      </c>
      <c r="B50" s="3" t="s">
        <v>52</v>
      </c>
      <c r="C50" s="3" t="s">
        <v>53</v>
      </c>
      <c r="D50" s="1">
        <f>IF(Táblázat27[[#This Row],[Játékos]]&lt;&gt;0,VLOOKUP(Táblázat27[[#This Row],[Játékos]],Táblázat2[],3,0),"")</f>
        <v>381</v>
      </c>
      <c r="E50" s="1">
        <f>IF(Táblázat27[[#This Row],[Játékos]]&lt;&gt;0,VLOOKUP(Táblázat27[[#This Row],[Játékos]],Táblázat2[],4,0),"")</f>
        <v>194</v>
      </c>
      <c r="F50" s="1">
        <f>IF(Táblázat27[[#This Row],[Játékos]]&lt;&gt;0,VLOOKUP(Táblázat27[[#This Row],[Játékos]],Táblázat2[],5,0),"")</f>
        <v>4</v>
      </c>
      <c r="G50" s="3">
        <f>IF(Táblázat27[[#This Row],[Játékos]]&lt;&gt;0,VLOOKUP(Táblázat27[[#This Row],[Játékos]],Táblázat2[],6,0),"")</f>
        <v>575</v>
      </c>
      <c r="H50" s="1">
        <f>IF(Táblázat27[[#This Row],[Játékos2]]&lt;&gt;0,VLOOKUP(Táblázat27[[#This Row],[Játékos2]],Táblázat2[],3,0),"")</f>
        <v>368</v>
      </c>
      <c r="I50" s="1">
        <f>IF(Táblázat27[[#This Row],[Játékos2]]&lt;&gt;0,VLOOKUP(Táblázat27[[#This Row],[Játékos2]],Táblázat2[],4,0),"")</f>
        <v>175</v>
      </c>
      <c r="J50" s="1">
        <f>IF(Táblázat27[[#This Row],[Játékos2]]&lt;&gt;0,VLOOKUP(Táblázat27[[#This Row],[Játékos2]],Táblázat2[],5,0),"")</f>
        <v>4</v>
      </c>
      <c r="K50" s="3">
        <f>IF(Táblázat27[[#This Row],[Játékos2]]&lt;&gt;0,VLOOKUP(Táblázat27[[#This Row],[Játékos2]],Táblázat2[],6,0),"")</f>
        <v>543</v>
      </c>
      <c r="L50" s="1">
        <f>IF(Táblázat27[[#This Row],[Játékos]]&lt;&gt;0,SUM(D50,H50),"")</f>
        <v>749</v>
      </c>
      <c r="M50" s="1">
        <f>IF(Táblázat27[[#This Row],[Játékos]]&lt;&gt;0,SUM(E50,I50),"")</f>
        <v>369</v>
      </c>
      <c r="N50" s="1">
        <f>IF(Táblázat27[[#This Row],[Játékos]]&lt;&gt;0,SUM(F50,J50),"")</f>
        <v>8</v>
      </c>
      <c r="O50" s="3">
        <f>IF(Táblázat27[[#This Row],[Játékos]]&lt;&gt;0,SUM(L50:M50),0)</f>
        <v>1118</v>
      </c>
    </row>
    <row r="51" spans="1:15" x14ac:dyDescent="0.25">
      <c r="A51" s="1" t="s">
        <v>177</v>
      </c>
      <c r="B51" s="3" t="s">
        <v>280</v>
      </c>
      <c r="C51" s="3" t="s">
        <v>281</v>
      </c>
      <c r="D51" s="1">
        <f>IF(Táblázat27[[#This Row],[Játékos]]&lt;&gt;0,VLOOKUP(Táblázat27[[#This Row],[Játékos]],Táblázat2[],3,0),"")</f>
        <v>364</v>
      </c>
      <c r="E51" s="1">
        <f>IF(Táblázat27[[#This Row],[Játékos]]&lt;&gt;0,VLOOKUP(Táblázat27[[#This Row],[Játékos]],Táblázat2[],4,0),"")</f>
        <v>195</v>
      </c>
      <c r="F51" s="1">
        <f>IF(Táblázat27[[#This Row],[Játékos]]&lt;&gt;0,VLOOKUP(Táblázat27[[#This Row],[Játékos]],Táblázat2[],5,0),"")</f>
        <v>5</v>
      </c>
      <c r="G51" s="3">
        <f>IF(Táblázat27[[#This Row],[Játékos]]&lt;&gt;0,VLOOKUP(Táblázat27[[#This Row],[Játékos]],Táblázat2[],6,0),"")</f>
        <v>559</v>
      </c>
      <c r="H51" s="1">
        <f>IF(Táblázat27[[#This Row],[Játékos2]]&lt;&gt;0,VLOOKUP(Táblázat27[[#This Row],[Játékos2]],Táblázat2[],3,0),"")</f>
        <v>369</v>
      </c>
      <c r="I51" s="1">
        <f>IF(Táblázat27[[#This Row],[Játékos2]]&lt;&gt;0,VLOOKUP(Táblázat27[[#This Row],[Játékos2]],Táblázat2[],4,0),"")</f>
        <v>186</v>
      </c>
      <c r="J51" s="1">
        <f>IF(Táblázat27[[#This Row],[Játékos2]]&lt;&gt;0,VLOOKUP(Táblázat27[[#This Row],[Játékos2]],Táblázat2[],5,0),"")</f>
        <v>4</v>
      </c>
      <c r="K51" s="3">
        <f>IF(Táblázat27[[#This Row],[Játékos2]]&lt;&gt;0,VLOOKUP(Táblázat27[[#This Row],[Játékos2]],Táblázat2[],6,0),"")</f>
        <v>555</v>
      </c>
      <c r="L51" s="1">
        <f>IF(Táblázat27[[#This Row],[Játékos]]&lt;&gt;0,SUM(D51,H51),"")</f>
        <v>733</v>
      </c>
      <c r="M51" s="1">
        <f>IF(Táblázat27[[#This Row],[Játékos]]&lt;&gt;0,SUM(E51,I51),"")</f>
        <v>381</v>
      </c>
      <c r="N51" s="1">
        <f>IF(Táblázat27[[#This Row],[Játékos]]&lt;&gt;0,SUM(F51,J51),"")</f>
        <v>9</v>
      </c>
      <c r="O51" s="3">
        <f>IF(Táblázat27[[#This Row],[Játékos]]&lt;&gt;0,SUM(L51:M51),0)</f>
        <v>1114</v>
      </c>
    </row>
    <row r="52" spans="1:15" x14ac:dyDescent="0.25">
      <c r="A52" s="1" t="s">
        <v>178</v>
      </c>
      <c r="B52" s="3" t="s">
        <v>102</v>
      </c>
      <c r="C52" s="3" t="s">
        <v>103</v>
      </c>
      <c r="D52" s="1">
        <f>IF(Táblázat27[[#This Row],[Játékos]]&lt;&gt;0,VLOOKUP(Táblázat27[[#This Row],[Játékos]],Táblázat2[],3,0),"")</f>
        <v>374</v>
      </c>
      <c r="E52" s="1">
        <f>IF(Táblázat27[[#This Row],[Játékos]]&lt;&gt;0,VLOOKUP(Táblázat27[[#This Row],[Játékos]],Táblázat2[],4,0),"")</f>
        <v>167</v>
      </c>
      <c r="F52" s="1">
        <f>IF(Táblázat27[[#This Row],[Játékos]]&lt;&gt;0,VLOOKUP(Táblázat27[[#This Row],[Játékos]],Táblázat2[],5,0),"")</f>
        <v>7</v>
      </c>
      <c r="G52" s="3">
        <f>IF(Táblázat27[[#This Row],[Játékos]]&lt;&gt;0,VLOOKUP(Táblázat27[[#This Row],[Játékos]],Táblázat2[],6,0),"")</f>
        <v>541</v>
      </c>
      <c r="H52" s="1">
        <f>IF(Táblázat27[[#This Row],[Játékos2]]&lt;&gt;0,VLOOKUP(Táblázat27[[#This Row],[Játékos2]],Táblázat2[],3,0),"")</f>
        <v>394</v>
      </c>
      <c r="I52" s="1">
        <f>IF(Táblázat27[[#This Row],[Játékos2]]&lt;&gt;0,VLOOKUP(Táblázat27[[#This Row],[Játékos2]],Táblázat2[],4,0),"")</f>
        <v>177</v>
      </c>
      <c r="J52" s="1">
        <f>IF(Táblázat27[[#This Row],[Játékos2]]&lt;&gt;0,VLOOKUP(Táblázat27[[#This Row],[Játékos2]],Táblázat2[],5,0),"")</f>
        <v>1</v>
      </c>
      <c r="K52" s="3">
        <f>IF(Táblázat27[[#This Row],[Játékos2]]&lt;&gt;0,VLOOKUP(Táblázat27[[#This Row],[Játékos2]],Táblázat2[],6,0),"")</f>
        <v>571</v>
      </c>
      <c r="L52" s="1">
        <f>IF(Táblázat27[[#This Row],[Játékos]]&lt;&gt;0,SUM(D52,H52),"")</f>
        <v>768</v>
      </c>
      <c r="M52" s="1">
        <f>IF(Táblázat27[[#This Row],[Játékos]]&lt;&gt;0,SUM(E52,I52),"")</f>
        <v>344</v>
      </c>
      <c r="N52" s="1">
        <f>IF(Táblázat27[[#This Row],[Játékos]]&lt;&gt;0,SUM(F52,J52),"")</f>
        <v>8</v>
      </c>
      <c r="O52" s="3">
        <f>IF(Táblázat27[[#This Row],[Játékos]]&lt;&gt;0,SUM(L52:M52),0)</f>
        <v>1112</v>
      </c>
    </row>
    <row r="53" spans="1:15" x14ac:dyDescent="0.25">
      <c r="A53" s="1" t="s">
        <v>179</v>
      </c>
      <c r="B53" s="3" t="s">
        <v>57</v>
      </c>
      <c r="C53" s="3" t="s">
        <v>98</v>
      </c>
      <c r="D53" s="1">
        <f>IF(Táblázat27[[#This Row],[Játékos]]&lt;&gt;0,VLOOKUP(Táblázat27[[#This Row],[Játékos]],Táblázat2[],3,0),"")</f>
        <v>342</v>
      </c>
      <c r="E53" s="1">
        <f>IF(Táblázat27[[#This Row],[Játékos]]&lt;&gt;0,VLOOKUP(Táblázat27[[#This Row],[Játékos]],Táblázat2[],4,0),"")</f>
        <v>216</v>
      </c>
      <c r="F53" s="1">
        <f>IF(Táblázat27[[#This Row],[Játékos]]&lt;&gt;0,VLOOKUP(Táblázat27[[#This Row],[Játékos]],Táblázat2[],5,0),"")</f>
        <v>7</v>
      </c>
      <c r="G53" s="3">
        <f>IF(Táblázat27[[#This Row],[Játékos]]&lt;&gt;0,VLOOKUP(Táblázat27[[#This Row],[Játékos]],Táblázat2[],6,0),"")</f>
        <v>558</v>
      </c>
      <c r="H53" s="1">
        <v>368</v>
      </c>
      <c r="I53" s="1">
        <v>178</v>
      </c>
      <c r="J53" s="1">
        <v>10</v>
      </c>
      <c r="K53" s="3">
        <v>546</v>
      </c>
      <c r="L53" s="1">
        <f>IF(Táblázat27[[#This Row],[Játékos]]&lt;&gt;0,SUM(D53,H53),"")</f>
        <v>710</v>
      </c>
      <c r="M53" s="1">
        <f>IF(Táblázat27[[#This Row],[Játékos]]&lt;&gt;0,SUM(E53,I53),"")</f>
        <v>394</v>
      </c>
      <c r="N53" s="1">
        <f>IF(Táblázat27[[#This Row],[Játékos]]&lt;&gt;0,SUM(F53,J53),"")</f>
        <v>17</v>
      </c>
      <c r="O53" s="3">
        <f>IF(Táblázat27[[#This Row],[Játékos]]&lt;&gt;0,SUM(L53:M53),0)</f>
        <v>1104</v>
      </c>
    </row>
    <row r="54" spans="1:15" x14ac:dyDescent="0.25">
      <c r="A54" s="1" t="s">
        <v>180</v>
      </c>
      <c r="B54" s="5" t="s">
        <v>446</v>
      </c>
      <c r="C54" s="5" t="s">
        <v>447</v>
      </c>
      <c r="D54" s="8">
        <f>IF(Táblázat27[[#This Row],[Játékos]]&lt;&gt;0,VLOOKUP(Táblázat27[[#This Row],[Játékos]],Táblázat2[],3,0),"")</f>
        <v>397</v>
      </c>
      <c r="E54" s="8">
        <f>IF(Táblázat27[[#This Row],[Játékos]]&lt;&gt;0,VLOOKUP(Táblázat27[[#This Row],[Játékos]],Táblázat2[],4,0),"")</f>
        <v>199</v>
      </c>
      <c r="F54" s="8">
        <f>IF(Táblázat27[[#This Row],[Játékos]]&lt;&gt;0,VLOOKUP(Táblázat27[[#This Row],[Játékos]],Táblázat2[],5,0),"")</f>
        <v>3</v>
      </c>
      <c r="G54" s="7">
        <f>IF(Táblázat27[[#This Row],[Játékos]]&lt;&gt;0,VLOOKUP(Táblázat27[[#This Row],[Játékos]],Táblázat2[],6,0),"")</f>
        <v>596</v>
      </c>
      <c r="H54" s="8">
        <f>IF(Táblázat27[[#This Row],[Játékos2]]&lt;&gt;0,VLOOKUP(Táblázat27[[#This Row],[Játékos2]],Táblázat2[],3,0),"")</f>
        <v>353</v>
      </c>
      <c r="I54" s="8">
        <f>IF(Táblázat27[[#This Row],[Játékos2]]&lt;&gt;0,VLOOKUP(Táblázat27[[#This Row],[Játékos2]],Táblázat2[],4,0),"")</f>
        <v>152</v>
      </c>
      <c r="J54" s="8">
        <f>IF(Táblázat27[[#This Row],[Játékos2]]&lt;&gt;0,VLOOKUP(Táblázat27[[#This Row],[Játékos2]],Táblázat2[],5,0),"")</f>
        <v>8</v>
      </c>
      <c r="K54" s="7">
        <f>IF(Táblázat27[[#This Row],[Játékos2]]&lt;&gt;0,VLOOKUP(Táblázat27[[#This Row],[Játékos2]],Táblázat2[],6,0),"")</f>
        <v>505</v>
      </c>
      <c r="L54" s="8">
        <f>IF(Táblázat27[[#This Row],[Játékos]]&lt;&gt;0,SUM(D54,H54),"")</f>
        <v>750</v>
      </c>
      <c r="M54" s="8">
        <f>IF(Táblázat27[[#This Row],[Játékos]]&lt;&gt;0,SUM(E54,I54),"")</f>
        <v>351</v>
      </c>
      <c r="N54" s="8">
        <f>IF(Táblázat27[[#This Row],[Játékos]]&lt;&gt;0,SUM(F54,J54),"")</f>
        <v>11</v>
      </c>
      <c r="O54" s="7">
        <f>IF(Táblázat27[[#This Row],[Játékos]]&lt;&gt;0,SUM(L54:M54),0)</f>
        <v>1101</v>
      </c>
    </row>
    <row r="55" spans="1:15" x14ac:dyDescent="0.25">
      <c r="A55" s="1" t="s">
        <v>181</v>
      </c>
      <c r="B55" s="3" t="s">
        <v>112</v>
      </c>
      <c r="C55" s="3" t="s">
        <v>113</v>
      </c>
      <c r="D55" s="1">
        <f>IF(Táblázat27[[#This Row],[Játékos]]&lt;&gt;0,VLOOKUP(Táblázat27[[#This Row],[Játékos]],Táblázat2[],3,0),"")</f>
        <v>356</v>
      </c>
      <c r="E55" s="1">
        <f>IF(Táblázat27[[#This Row],[Játékos]]&lt;&gt;0,VLOOKUP(Táblázat27[[#This Row],[Játékos]],Táblázat2[],4,0),"")</f>
        <v>157</v>
      </c>
      <c r="F55" s="1">
        <f>IF(Táblázat27[[#This Row],[Játékos]]&lt;&gt;0,VLOOKUP(Táblázat27[[#This Row],[Játékos]],Táblázat2[],5,0),"")</f>
        <v>10</v>
      </c>
      <c r="G55" s="3">
        <f>IF(Táblázat27[[#This Row],[Játékos]]&lt;&gt;0,VLOOKUP(Táblázat27[[#This Row],[Játékos]],Táblázat2[],6,0),"")</f>
        <v>513</v>
      </c>
      <c r="H55" s="1">
        <f>IF(Táblázat27[[#This Row],[Játékos2]]&lt;&gt;0,VLOOKUP(Táblázat27[[#This Row],[Játékos2]],Táblázat2[],3,0),"")</f>
        <v>386</v>
      </c>
      <c r="I55" s="1">
        <f>IF(Táblázat27[[#This Row],[Játékos2]]&lt;&gt;0,VLOOKUP(Táblázat27[[#This Row],[Játékos2]],Táblázat2[],4,0),"")</f>
        <v>201</v>
      </c>
      <c r="J55" s="1">
        <f>IF(Táblázat27[[#This Row],[Játékos2]]&lt;&gt;0,VLOOKUP(Táblázat27[[#This Row],[Játékos2]],Táblázat2[],5,0),"")</f>
        <v>3</v>
      </c>
      <c r="K55" s="3">
        <f>IF(Táblázat27[[#This Row],[Játékos2]]&lt;&gt;0,VLOOKUP(Táblázat27[[#This Row],[Játékos2]],Táblázat2[],6,0),"")</f>
        <v>587</v>
      </c>
      <c r="L55" s="1">
        <f>IF(Táblázat27[[#This Row],[Játékos]]&lt;&gt;0,SUM(D55,H55),"")</f>
        <v>742</v>
      </c>
      <c r="M55" s="1">
        <f>IF(Táblázat27[[#This Row],[Játékos]]&lt;&gt;0,SUM(E55,I55),"")</f>
        <v>358</v>
      </c>
      <c r="N55" s="1">
        <f>IF(Táblázat27[[#This Row],[Játékos]]&lt;&gt;0,SUM(F55,J55),"")</f>
        <v>13</v>
      </c>
      <c r="O55" s="3">
        <f>IF(Táblázat27[[#This Row],[Játékos]]&lt;&gt;0,SUM(L55:M55),0)</f>
        <v>1100</v>
      </c>
    </row>
    <row r="56" spans="1:15" x14ac:dyDescent="0.25">
      <c r="A56" s="1" t="s">
        <v>182</v>
      </c>
      <c r="B56" s="5" t="s">
        <v>448</v>
      </c>
      <c r="C56" s="5" t="s">
        <v>449</v>
      </c>
      <c r="D56" s="8">
        <f>IF(Táblázat27[[#This Row],[Játékos]]&lt;&gt;0,VLOOKUP(Táblázat27[[#This Row],[Játékos]],Táblázat2[],3,0),"")</f>
        <v>383</v>
      </c>
      <c r="E56" s="8">
        <f>IF(Táblázat27[[#This Row],[Játékos]]&lt;&gt;0,VLOOKUP(Táblázat27[[#This Row],[Játékos]],Táblázat2[],4,0),"")</f>
        <v>182</v>
      </c>
      <c r="F56" s="8">
        <f>IF(Táblázat27[[#This Row],[Játékos]]&lt;&gt;0,VLOOKUP(Táblázat27[[#This Row],[Játékos]],Táblázat2[],5,0),"")</f>
        <v>2</v>
      </c>
      <c r="G56" s="7">
        <f>IF(Táblázat27[[#This Row],[Játékos]]&lt;&gt;0,VLOOKUP(Táblázat27[[#This Row],[Játékos]],Táblázat2[],6,0),"")</f>
        <v>565</v>
      </c>
      <c r="H56" s="1">
        <v>375</v>
      </c>
      <c r="I56" s="1">
        <v>160</v>
      </c>
      <c r="J56" s="1">
        <v>3</v>
      </c>
      <c r="K56" s="3">
        <v>535</v>
      </c>
      <c r="L56" s="8">
        <f>IF(Táblázat27[[#This Row],[Játékos]]&lt;&gt;0,SUM(D56,H56),"")</f>
        <v>758</v>
      </c>
      <c r="M56" s="8">
        <f>IF(Táblázat27[[#This Row],[Játékos]]&lt;&gt;0,SUM(E56,I56),"")</f>
        <v>342</v>
      </c>
      <c r="N56" s="8">
        <f>IF(Táblázat27[[#This Row],[Játékos]]&lt;&gt;0,SUM(F56,J56),"")</f>
        <v>5</v>
      </c>
      <c r="O56" s="7">
        <f>IF(Táblázat27[[#This Row],[Játékos]]&lt;&gt;0,SUM(L56:M56),0)</f>
        <v>1100</v>
      </c>
    </row>
    <row r="57" spans="1:15" x14ac:dyDescent="0.25">
      <c r="A57" s="1" t="s">
        <v>183</v>
      </c>
      <c r="B57" s="3" t="s">
        <v>134</v>
      </c>
      <c r="C57" s="3" t="s">
        <v>136</v>
      </c>
      <c r="D57" s="1">
        <f>IF(Táblázat27[[#This Row],[Játékos]]&lt;&gt;0,VLOOKUP(Táblázat27[[#This Row],[Játékos]],Táblázat2[],3,0),"")</f>
        <v>349</v>
      </c>
      <c r="E57" s="1">
        <f>IF(Táblázat27[[#This Row],[Játékos]]&lt;&gt;0,VLOOKUP(Táblázat27[[#This Row],[Játékos]],Táblázat2[],4,0),"")</f>
        <v>230</v>
      </c>
      <c r="F57" s="1">
        <f>IF(Táblázat27[[#This Row],[Játékos]]&lt;&gt;0,VLOOKUP(Táblázat27[[#This Row],[Játékos]],Táblázat2[],5,0),"")</f>
        <v>3</v>
      </c>
      <c r="G57" s="3">
        <f>IF(Táblázat27[[#This Row],[Játékos]]&lt;&gt;0,VLOOKUP(Táblázat27[[#This Row],[Játékos]],Táblázat2[],6,0),"")</f>
        <v>579</v>
      </c>
      <c r="H57" s="1">
        <f>IF(Táblázat27[[#This Row],[Játékos2]]&lt;&gt;0,VLOOKUP(Táblázat27[[#This Row],[Játékos2]],Táblázat2[],3,0),"")</f>
        <v>362</v>
      </c>
      <c r="I57" s="1">
        <f>IF(Táblázat27[[#This Row],[Játékos2]]&lt;&gt;0,VLOOKUP(Táblázat27[[#This Row],[Játékos2]],Táblázat2[],4,0),"")</f>
        <v>158</v>
      </c>
      <c r="J57" s="1">
        <f>IF(Táblázat27[[#This Row],[Játékos2]]&lt;&gt;0,VLOOKUP(Táblázat27[[#This Row],[Játékos2]],Táblázat2[],5,0),"")</f>
        <v>2</v>
      </c>
      <c r="K57" s="3">
        <f>IF(Táblázat27[[#This Row],[Játékos2]]&lt;&gt;0,VLOOKUP(Táblázat27[[#This Row],[Játékos2]],Táblázat2[],6,0),"")</f>
        <v>520</v>
      </c>
      <c r="L57" s="1">
        <f>IF(Táblázat27[[#This Row],[Játékos]]&lt;&gt;0,SUM(D57,H57),"")</f>
        <v>711</v>
      </c>
      <c r="M57" s="1">
        <f>IF(Táblázat27[[#This Row],[Játékos]]&lt;&gt;0,SUM(E57,I57),"")</f>
        <v>388</v>
      </c>
      <c r="N57" s="1">
        <f>IF(Táblázat27[[#This Row],[Játékos]]&lt;&gt;0,SUM(F57,J57),"")</f>
        <v>5</v>
      </c>
      <c r="O57" s="3">
        <f>IF(Táblázat27[[#This Row],[Játékos]]&lt;&gt;0,SUM(L57:M57),0)</f>
        <v>1099</v>
      </c>
    </row>
    <row r="58" spans="1:15" x14ac:dyDescent="0.25">
      <c r="A58" s="1" t="s">
        <v>184</v>
      </c>
      <c r="B58" s="3" t="s">
        <v>324</v>
      </c>
      <c r="C58" s="3" t="s">
        <v>322</v>
      </c>
      <c r="D58" s="1">
        <f>IF(Táblázat27[[#This Row],[Játékos]]&lt;&gt;0,VLOOKUP(Táblázat27[[#This Row],[Játékos]],Táblázat2[],3,0),"")</f>
        <v>349</v>
      </c>
      <c r="E58" s="1">
        <f>IF(Táblázat27[[#This Row],[Játékos]]&lt;&gt;0,VLOOKUP(Táblázat27[[#This Row],[Játékos]],Táblázat2[],4,0),"")</f>
        <v>170</v>
      </c>
      <c r="F58" s="1">
        <f>IF(Táblázat27[[#This Row],[Játékos]]&lt;&gt;0,VLOOKUP(Táblázat27[[#This Row],[Játékos]],Táblázat2[],5,0),"")</f>
        <v>6</v>
      </c>
      <c r="G58" s="3">
        <f>IF(Táblázat27[[#This Row],[Játékos]]&lt;&gt;0,VLOOKUP(Táblázat27[[#This Row],[Játékos]],Táblázat2[],6,0),"")</f>
        <v>519</v>
      </c>
      <c r="H58" s="1">
        <f>IF(Táblázat27[[#This Row],[Játékos2]]&lt;&gt;0,VLOOKUP(Táblázat27[[#This Row],[Játékos2]],Táblázat2[],3,0),"")</f>
        <v>379</v>
      </c>
      <c r="I58" s="1">
        <f>IF(Táblázat27[[#This Row],[Játékos2]]&lt;&gt;0,VLOOKUP(Táblázat27[[#This Row],[Játékos2]],Táblázat2[],4,0),"")</f>
        <v>201</v>
      </c>
      <c r="J58" s="1">
        <f>IF(Táblázat27[[#This Row],[Játékos2]]&lt;&gt;0,VLOOKUP(Táblázat27[[#This Row],[Játékos2]],Táblázat2[],5,0),"")</f>
        <v>4</v>
      </c>
      <c r="K58" s="3">
        <f>IF(Táblázat27[[#This Row],[Játékos2]]&lt;&gt;0,VLOOKUP(Táblázat27[[#This Row],[Játékos2]],Táblázat2[],6,0),"")</f>
        <v>580</v>
      </c>
      <c r="L58" s="1">
        <f>IF(Táblázat27[[#This Row],[Játékos]]&lt;&gt;0,SUM(D58,H58),"")</f>
        <v>728</v>
      </c>
      <c r="M58" s="1">
        <f>IF(Táblázat27[[#This Row],[Játékos]]&lt;&gt;0,SUM(E58,I58),"")</f>
        <v>371</v>
      </c>
      <c r="N58" s="1">
        <f>IF(Táblázat27[[#This Row],[Játékos]]&lt;&gt;0,SUM(F58,J58),"")</f>
        <v>10</v>
      </c>
      <c r="O58" s="3">
        <f>IF(Táblázat27[[#This Row],[Játékos]]&lt;&gt;0,SUM(L58:M58),0)</f>
        <v>1099</v>
      </c>
    </row>
    <row r="59" spans="1:15" x14ac:dyDescent="0.25">
      <c r="A59" s="1" t="s">
        <v>185</v>
      </c>
      <c r="B59" s="5" t="s">
        <v>463</v>
      </c>
      <c r="C59" s="5" t="s">
        <v>462</v>
      </c>
      <c r="D59" s="8">
        <f>IF(Táblázat27[[#This Row],[Játékos]]&lt;&gt;0,VLOOKUP(Táblázat27[[#This Row],[Játékos]],Táblázat2[],3,0),"")</f>
        <v>348</v>
      </c>
      <c r="E59" s="8">
        <f>IF(Táblázat27[[#This Row],[Játékos]]&lt;&gt;0,VLOOKUP(Táblázat27[[#This Row],[Játékos]],Táblázat2[],4,0),"")</f>
        <v>162</v>
      </c>
      <c r="F59" s="8">
        <f>IF(Táblázat27[[#This Row],[Játékos]]&lt;&gt;0,VLOOKUP(Táblázat27[[#This Row],[Játékos]],Táblázat2[],5,0),"")</f>
        <v>14</v>
      </c>
      <c r="G59" s="7">
        <f>IF(Táblázat27[[#This Row],[Játékos]]&lt;&gt;0,VLOOKUP(Táblázat27[[#This Row],[Játékos]],Táblázat2[],6,0),"")</f>
        <v>510</v>
      </c>
      <c r="H59" s="8">
        <f>IF(Táblázat27[[#This Row],[Játékos2]]&lt;&gt;0,VLOOKUP(Táblázat27[[#This Row],[Játékos2]],Táblázat2[],3,0),"")</f>
        <v>377</v>
      </c>
      <c r="I59" s="8">
        <f>IF(Táblázat27[[#This Row],[Játékos2]]&lt;&gt;0,VLOOKUP(Táblázat27[[#This Row],[Játékos2]],Táblázat2[],4,0),"")</f>
        <v>209</v>
      </c>
      <c r="J59" s="8">
        <f>IF(Táblázat27[[#This Row],[Játékos2]]&lt;&gt;0,VLOOKUP(Táblázat27[[#This Row],[Játékos2]],Táblázat2[],5,0),"")</f>
        <v>1</v>
      </c>
      <c r="K59" s="7">
        <f>IF(Táblázat27[[#This Row],[Játékos2]]&lt;&gt;0,VLOOKUP(Táblázat27[[#This Row],[Játékos2]],Táblázat2[],6,0),"")</f>
        <v>586</v>
      </c>
      <c r="L59" s="8">
        <f>IF(Táblázat27[[#This Row],[Játékos]]&lt;&gt;0,SUM(D59,H59),"")</f>
        <v>725</v>
      </c>
      <c r="M59" s="8">
        <f>IF(Táblázat27[[#This Row],[Játékos]]&lt;&gt;0,SUM(E59,I59),"")</f>
        <v>371</v>
      </c>
      <c r="N59" s="8">
        <f>IF(Táblázat27[[#This Row],[Játékos]]&lt;&gt;0,SUM(F59,J59),"")</f>
        <v>15</v>
      </c>
      <c r="O59" s="7">
        <f>IF(Táblázat27[[#This Row],[Játékos]]&lt;&gt;0,SUM(L59:M59),0)</f>
        <v>1096</v>
      </c>
    </row>
    <row r="60" spans="1:15" x14ac:dyDescent="0.25">
      <c r="A60" s="1" t="s">
        <v>186</v>
      </c>
      <c r="B60" s="3" t="s">
        <v>239</v>
      </c>
      <c r="C60" s="3" t="s">
        <v>236</v>
      </c>
      <c r="D60" s="1">
        <v>388</v>
      </c>
      <c r="E60" s="1">
        <v>218</v>
      </c>
      <c r="F60" s="1">
        <v>0</v>
      </c>
      <c r="G60" s="3">
        <v>606</v>
      </c>
      <c r="H60" s="1">
        <f>IF(Táblázat27[[#This Row],[Játékos2]]&lt;&gt;0,VLOOKUP(Táblázat27[[#This Row],[Játékos2]],Táblázat2[],3,0),"")</f>
        <v>353</v>
      </c>
      <c r="I60" s="1">
        <f>IF(Táblázat27[[#This Row],[Játékos2]]&lt;&gt;0,VLOOKUP(Táblázat27[[#This Row],[Játékos2]],Táblázat2[],4,0),"")</f>
        <v>135</v>
      </c>
      <c r="J60" s="1">
        <f>IF(Táblázat27[[#This Row],[Játékos2]]&lt;&gt;0,VLOOKUP(Táblázat27[[#This Row],[Játékos2]],Táblázat2[],5,0),"")</f>
        <v>12</v>
      </c>
      <c r="K60" s="3">
        <f>IF(Táblázat27[[#This Row],[Játékos2]]&lt;&gt;0,VLOOKUP(Táblázat27[[#This Row],[Játékos2]],Táblázat2[],6,0),"")</f>
        <v>488</v>
      </c>
      <c r="L60" s="1">
        <f>IF(Táblázat27[[#This Row],[Játékos]]&lt;&gt;0,SUM(D60,H60),"")</f>
        <v>741</v>
      </c>
      <c r="M60" s="1">
        <f>IF(Táblázat27[[#This Row],[Játékos]]&lt;&gt;0,SUM(E60,I60),"")</f>
        <v>353</v>
      </c>
      <c r="N60" s="1">
        <f>IF(Táblázat27[[#This Row],[Játékos]]&lt;&gt;0,SUM(F60,J60),"")</f>
        <v>12</v>
      </c>
      <c r="O60" s="3">
        <f>IF(Táblázat27[[#This Row],[Játékos]]&lt;&gt;0,SUM(L60:M60),0)</f>
        <v>1094</v>
      </c>
    </row>
    <row r="61" spans="1:15" x14ac:dyDescent="0.25">
      <c r="A61" s="1" t="s">
        <v>187</v>
      </c>
      <c r="B61" s="3" t="s">
        <v>256</v>
      </c>
      <c r="C61" s="3" t="s">
        <v>257</v>
      </c>
      <c r="D61" s="1">
        <f>IF(Táblázat27[[#This Row],[Játékos]]&lt;&gt;0,VLOOKUP(Táblázat27[[#This Row],[Játékos]],Táblázat2[],3,0),"")</f>
        <v>334</v>
      </c>
      <c r="E61" s="1">
        <f>IF(Táblázat27[[#This Row],[Játékos]]&lt;&gt;0,VLOOKUP(Táblázat27[[#This Row],[Játékos]],Táblázat2[],4,0),"")</f>
        <v>185</v>
      </c>
      <c r="F61" s="1">
        <f>IF(Táblázat27[[#This Row],[Játékos]]&lt;&gt;0,VLOOKUP(Táblázat27[[#This Row],[Játékos]],Táblázat2[],5,0),"")</f>
        <v>6</v>
      </c>
      <c r="G61" s="3">
        <f>IF(Táblázat27[[#This Row],[Játékos]]&lt;&gt;0,VLOOKUP(Táblázat27[[#This Row],[Játékos]],Táblázat2[],6,0),"")</f>
        <v>519</v>
      </c>
      <c r="H61" s="1">
        <v>369</v>
      </c>
      <c r="I61" s="1">
        <v>201</v>
      </c>
      <c r="J61" s="1">
        <v>7</v>
      </c>
      <c r="K61" s="3">
        <v>570</v>
      </c>
      <c r="L61" s="1">
        <f>IF(Táblázat27[[#This Row],[Játékos]]&lt;&gt;0,SUM(D61,H61),"")</f>
        <v>703</v>
      </c>
      <c r="M61" s="1">
        <f>IF(Táblázat27[[#This Row],[Játékos]]&lt;&gt;0,SUM(E61,I61),"")</f>
        <v>386</v>
      </c>
      <c r="N61" s="1">
        <f>IF(Táblázat27[[#This Row],[Játékos]]&lt;&gt;0,SUM(F61,J61),"")</f>
        <v>13</v>
      </c>
      <c r="O61" s="3">
        <f>IF(Táblázat27[[#This Row],[Játékos]]&lt;&gt;0,SUM(L61:M61),0)</f>
        <v>1089</v>
      </c>
    </row>
    <row r="62" spans="1:15" x14ac:dyDescent="0.25">
      <c r="A62" s="1" t="s">
        <v>188</v>
      </c>
      <c r="B62" s="3" t="s">
        <v>116</v>
      </c>
      <c r="C62" s="3" t="s">
        <v>117</v>
      </c>
      <c r="D62" s="1">
        <f>IF(Táblázat27[[#This Row],[Játékos]]&lt;&gt;0,VLOOKUP(Táblázat27[[#This Row],[Játékos]],Táblázat2[],3,0),"")</f>
        <v>397</v>
      </c>
      <c r="E62" s="1">
        <f>IF(Táblázat27[[#This Row],[Játékos]]&lt;&gt;0,VLOOKUP(Táblázat27[[#This Row],[Játékos]],Táblázat2[],4,0),"")</f>
        <v>185</v>
      </c>
      <c r="F62" s="1">
        <f>IF(Táblázat27[[#This Row],[Játékos]]&lt;&gt;0,VLOOKUP(Táblázat27[[#This Row],[Játékos]],Táblázat2[],5,0),"")</f>
        <v>3</v>
      </c>
      <c r="G62" s="3">
        <f>IF(Táblázat27[[#This Row],[Játékos]]&lt;&gt;0,VLOOKUP(Táblázat27[[#This Row],[Játékos]],Táblázat2[],6,0),"")</f>
        <v>582</v>
      </c>
      <c r="H62" s="1">
        <f>IF(Táblázat27[[#This Row],[Játékos2]]&lt;&gt;0,VLOOKUP(Táblázat27[[#This Row],[Játékos2]],Táblázat2[],3,0),"")</f>
        <v>377</v>
      </c>
      <c r="I62" s="1">
        <f>IF(Táblázat27[[#This Row],[Játékos2]]&lt;&gt;0,VLOOKUP(Táblázat27[[#This Row],[Játékos2]],Táblázat2[],4,0),"")</f>
        <v>124</v>
      </c>
      <c r="J62" s="1">
        <f>IF(Táblázat27[[#This Row],[Játékos2]]&lt;&gt;0,VLOOKUP(Táblázat27[[#This Row],[Játékos2]],Táblázat2[],5,0),"")</f>
        <v>11</v>
      </c>
      <c r="K62" s="3">
        <f>IF(Táblázat27[[#This Row],[Játékos2]]&lt;&gt;0,VLOOKUP(Táblázat27[[#This Row],[Játékos2]],Táblázat2[],6,0),"")</f>
        <v>501</v>
      </c>
      <c r="L62" s="1">
        <f>IF(Táblázat27[[#This Row],[Játékos]]&lt;&gt;0,SUM(D62,H62),"")</f>
        <v>774</v>
      </c>
      <c r="M62" s="1">
        <f>IF(Táblázat27[[#This Row],[Játékos]]&lt;&gt;0,SUM(E62,I62),"")</f>
        <v>309</v>
      </c>
      <c r="N62" s="1">
        <f>IF(Táblázat27[[#This Row],[Játékos]]&lt;&gt;0,SUM(F62,J62),"")</f>
        <v>14</v>
      </c>
      <c r="O62" s="3">
        <f>IF(Táblázat27[[#This Row],[Játékos]]&lt;&gt;0,SUM(L62:M62),0)</f>
        <v>1083</v>
      </c>
    </row>
    <row r="63" spans="1:15" x14ac:dyDescent="0.25">
      <c r="A63" s="1" t="s">
        <v>189</v>
      </c>
      <c r="B63" s="3" t="s">
        <v>248</v>
      </c>
      <c r="C63" s="3" t="s">
        <v>249</v>
      </c>
      <c r="D63" s="1">
        <f>IF(Táblázat27[[#This Row],[Játékos]]&lt;&gt;0,VLOOKUP(Táblázat27[[#This Row],[Játékos]],Táblázat2[],3,0),"")</f>
        <v>371</v>
      </c>
      <c r="E63" s="1">
        <f>IF(Táblázat27[[#This Row],[Játékos]]&lt;&gt;0,VLOOKUP(Táblázat27[[#This Row],[Játékos]],Táblázat2[],4,0),"")</f>
        <v>212</v>
      </c>
      <c r="F63" s="1">
        <f>IF(Táblázat27[[#This Row],[Játékos]]&lt;&gt;0,VLOOKUP(Táblázat27[[#This Row],[Játékos]],Táblázat2[],5,0),"")</f>
        <v>6</v>
      </c>
      <c r="G63" s="3">
        <f>IF(Táblázat27[[#This Row],[Játékos]]&lt;&gt;0,VLOOKUP(Táblázat27[[#This Row],[Játékos]],Táblázat2[],6,0),"")</f>
        <v>583</v>
      </c>
      <c r="H63" s="1">
        <f>IF(Táblázat27[[#This Row],[Játékos2]]&lt;&gt;0,VLOOKUP(Táblázat27[[#This Row],[Játékos2]],Táblázat2[],3,0),"")</f>
        <v>334</v>
      </c>
      <c r="I63" s="1">
        <f>IF(Táblázat27[[#This Row],[Játékos2]]&lt;&gt;0,VLOOKUP(Táblázat27[[#This Row],[Játékos2]],Táblázat2[],4,0),"")</f>
        <v>160</v>
      </c>
      <c r="J63" s="1">
        <f>IF(Táblázat27[[#This Row],[Játékos2]]&lt;&gt;0,VLOOKUP(Táblázat27[[#This Row],[Játékos2]],Táblázat2[],5,0),"")</f>
        <v>11</v>
      </c>
      <c r="K63" s="3">
        <f>IF(Táblázat27[[#This Row],[Játékos2]]&lt;&gt;0,VLOOKUP(Táblázat27[[#This Row],[Játékos2]],Táblázat2[],6,0),"")</f>
        <v>494</v>
      </c>
      <c r="L63" s="1">
        <f>IF(Táblázat27[[#This Row],[Játékos]]&lt;&gt;0,SUM(D63,H63),"")</f>
        <v>705</v>
      </c>
      <c r="M63" s="1">
        <f>IF(Táblázat27[[#This Row],[Játékos]]&lt;&gt;0,SUM(E63,I63),"")</f>
        <v>372</v>
      </c>
      <c r="N63" s="1">
        <f>IF(Táblázat27[[#This Row],[Játékos]]&lt;&gt;0,SUM(F63,J63),"")</f>
        <v>17</v>
      </c>
      <c r="O63" s="3">
        <f>IF(Táblázat27[[#This Row],[Játékos]]&lt;&gt;0,SUM(L63:M63),0)</f>
        <v>1077</v>
      </c>
    </row>
    <row r="64" spans="1:15" x14ac:dyDescent="0.25">
      <c r="A64" s="1" t="s">
        <v>190</v>
      </c>
      <c r="B64" s="3" t="s">
        <v>304</v>
      </c>
      <c r="C64" s="3" t="s">
        <v>305</v>
      </c>
      <c r="D64" s="1">
        <f>IF(Táblázat27[[#This Row],[Játékos]]&lt;&gt;0,VLOOKUP(Táblázat27[[#This Row],[Játékos]],Táblázat2[],3,0),"")</f>
        <v>365</v>
      </c>
      <c r="E64" s="1">
        <f>IF(Táblázat27[[#This Row],[Játékos]]&lt;&gt;0,VLOOKUP(Táblázat27[[#This Row],[Játékos]],Táblázat2[],4,0),"")</f>
        <v>167</v>
      </c>
      <c r="F64" s="1">
        <f>IF(Táblázat27[[#This Row],[Játékos]]&lt;&gt;0,VLOOKUP(Táblázat27[[#This Row],[Játékos]],Táblázat2[],5,0),"")</f>
        <v>6</v>
      </c>
      <c r="G64" s="3">
        <f>IF(Táblázat27[[#This Row],[Játékos]]&lt;&gt;0,VLOOKUP(Táblázat27[[#This Row],[Játékos]],Táblázat2[],6,0),"")</f>
        <v>532</v>
      </c>
      <c r="H64" s="1">
        <f>IF(Táblázat27[[#This Row],[Játékos2]]&lt;&gt;0,VLOOKUP(Táblázat27[[#This Row],[Játékos2]],Táblázat2[],3,0),"")</f>
        <v>369</v>
      </c>
      <c r="I64" s="1">
        <f>IF(Táblázat27[[#This Row],[Játékos2]]&lt;&gt;0,VLOOKUP(Táblázat27[[#This Row],[Játékos2]],Táblázat2[],4,0),"")</f>
        <v>176</v>
      </c>
      <c r="J64" s="1">
        <f>IF(Táblázat27[[#This Row],[Játékos2]]&lt;&gt;0,VLOOKUP(Táblázat27[[#This Row],[Játékos2]],Táblázat2[],5,0),"")</f>
        <v>3</v>
      </c>
      <c r="K64" s="3">
        <f>IF(Táblázat27[[#This Row],[Játékos2]]&lt;&gt;0,VLOOKUP(Táblázat27[[#This Row],[Játékos2]],Táblázat2[],6,0),"")</f>
        <v>545</v>
      </c>
      <c r="L64" s="1">
        <f>IF(Táblázat27[[#This Row],[Játékos]]&lt;&gt;0,SUM(D64,H64),"")</f>
        <v>734</v>
      </c>
      <c r="M64" s="1">
        <f>IF(Táblázat27[[#This Row],[Játékos]]&lt;&gt;0,SUM(E64,I64),"")</f>
        <v>343</v>
      </c>
      <c r="N64" s="1">
        <f>IF(Táblázat27[[#This Row],[Játékos]]&lt;&gt;0,SUM(F64,J64),"")</f>
        <v>9</v>
      </c>
      <c r="O64" s="3">
        <f>IF(Táblázat27[[#This Row],[Játékos]]&lt;&gt;0,SUM(L64:M64),0)</f>
        <v>1077</v>
      </c>
    </row>
    <row r="65" spans="1:15" x14ac:dyDescent="0.25">
      <c r="A65" s="1" t="s">
        <v>191</v>
      </c>
      <c r="B65" s="5" t="s">
        <v>358</v>
      </c>
      <c r="C65" s="5" t="s">
        <v>359</v>
      </c>
      <c r="D65" s="8">
        <f>IF(Táblázat27[[#This Row],[Játékos]]&lt;&gt;0,VLOOKUP(Táblázat27[[#This Row],[Játékos]],Táblázat2[],3,0),"")</f>
        <v>383</v>
      </c>
      <c r="E65" s="8">
        <f>IF(Táblázat27[[#This Row],[Játékos]]&lt;&gt;0,VLOOKUP(Táblázat27[[#This Row],[Játékos]],Táblázat2[],4,0),"")</f>
        <v>139</v>
      </c>
      <c r="F65" s="8">
        <f>IF(Táblázat27[[#This Row],[Játékos]]&lt;&gt;0,VLOOKUP(Táblázat27[[#This Row],[Játékos]],Táblázat2[],5,0),"")</f>
        <v>8</v>
      </c>
      <c r="G65" s="7">
        <f>IF(Táblázat27[[#This Row],[Játékos]]&lt;&gt;0,VLOOKUP(Táblázat27[[#This Row],[Játékos]],Táblázat2[],6,0),"")</f>
        <v>522</v>
      </c>
      <c r="H65" s="6">
        <v>374</v>
      </c>
      <c r="I65" s="6">
        <v>179</v>
      </c>
      <c r="J65" s="6">
        <v>8</v>
      </c>
      <c r="K65" s="7">
        <v>553</v>
      </c>
      <c r="L65" s="8">
        <f>IF(Táblázat27[[#This Row],[Játékos]]&lt;&gt;0,SUM(D65,H65),"")</f>
        <v>757</v>
      </c>
      <c r="M65" s="8">
        <f>IF(Táblázat27[[#This Row],[Játékos]]&lt;&gt;0,SUM(E65,I65),"")</f>
        <v>318</v>
      </c>
      <c r="N65" s="8">
        <f>IF(Táblázat27[[#This Row],[Játékos]]&lt;&gt;0,SUM(F65,J65),"")</f>
        <v>16</v>
      </c>
      <c r="O65" s="7">
        <f>IF(Táblázat27[[#This Row],[Játékos]]&lt;&gt;0,SUM(L65:M65),0)</f>
        <v>1075</v>
      </c>
    </row>
    <row r="66" spans="1:15" x14ac:dyDescent="0.25">
      <c r="A66" s="1" t="s">
        <v>192</v>
      </c>
      <c r="B66" s="3" t="s">
        <v>278</v>
      </c>
      <c r="C66" s="3" t="s">
        <v>279</v>
      </c>
      <c r="D66" s="1">
        <f>IF(Táblázat27[[#This Row],[Játékos]]&lt;&gt;0,VLOOKUP(Táblázat27[[#This Row],[Játékos]],Táblázat2[],3,0),"")</f>
        <v>374</v>
      </c>
      <c r="E66" s="1">
        <f>IF(Táblázat27[[#This Row],[Játékos]]&lt;&gt;0,VLOOKUP(Táblázat27[[#This Row],[Játékos]],Táblázat2[],4,0),"")</f>
        <v>160</v>
      </c>
      <c r="F66" s="1">
        <f>IF(Táblázat27[[#This Row],[Játékos]]&lt;&gt;0,VLOOKUP(Táblázat27[[#This Row],[Játékos]],Táblázat2[],5,0),"")</f>
        <v>7</v>
      </c>
      <c r="G66" s="3">
        <f>IF(Táblázat27[[#This Row],[Játékos]]&lt;&gt;0,VLOOKUP(Táblázat27[[#This Row],[Játékos]],Táblázat2[],6,0),"")</f>
        <v>534</v>
      </c>
      <c r="H66" s="1">
        <f>IF(Táblázat27[[#This Row],[Játékos2]]&lt;&gt;0,VLOOKUP(Táblázat27[[#This Row],[Játékos2]],Táblázat2[],3,0),"")</f>
        <v>351</v>
      </c>
      <c r="I66" s="1">
        <f>IF(Táblázat27[[#This Row],[Játékos2]]&lt;&gt;0,VLOOKUP(Táblázat27[[#This Row],[Játékos2]],Táblázat2[],4,0),"")</f>
        <v>174</v>
      </c>
      <c r="J66" s="1">
        <f>IF(Táblázat27[[#This Row],[Játékos2]]&lt;&gt;0,VLOOKUP(Táblázat27[[#This Row],[Játékos2]],Táblázat2[],5,0),"")</f>
        <v>6</v>
      </c>
      <c r="K66" s="3">
        <f>IF(Táblázat27[[#This Row],[Játékos2]]&lt;&gt;0,VLOOKUP(Táblázat27[[#This Row],[Játékos2]],Táblázat2[],6,0),"")</f>
        <v>525</v>
      </c>
      <c r="L66" s="1">
        <f>IF(Táblázat27[[#This Row],[Játékos]]&lt;&gt;0,SUM(D66,H66),"")</f>
        <v>725</v>
      </c>
      <c r="M66" s="1">
        <f>IF(Táblázat27[[#This Row],[Játékos]]&lt;&gt;0,SUM(E66,I66),"")</f>
        <v>334</v>
      </c>
      <c r="N66" s="1">
        <f>IF(Táblázat27[[#This Row],[Játékos]]&lt;&gt;0,SUM(F66,J66),"")</f>
        <v>13</v>
      </c>
      <c r="O66" s="3">
        <f>IF(Táblázat27[[#This Row],[Játékos]]&lt;&gt;0,SUM(L66:M66),0)</f>
        <v>1059</v>
      </c>
    </row>
    <row r="67" spans="1:15" x14ac:dyDescent="0.25">
      <c r="A67" s="1" t="s">
        <v>193</v>
      </c>
      <c r="B67" s="3" t="s">
        <v>46</v>
      </c>
      <c r="C67" s="3" t="s">
        <v>47</v>
      </c>
      <c r="D67" s="1">
        <f>IF(Táblázat27[[#This Row],[Játékos]]&lt;&gt;0,VLOOKUP(Táblázat27[[#This Row],[Játékos]],Táblázat2[],3,0),"")</f>
        <v>392</v>
      </c>
      <c r="E67" s="1">
        <f>IF(Táblázat27[[#This Row],[Játékos]]&lt;&gt;0,VLOOKUP(Táblázat27[[#This Row],[Játékos]],Táblázat2[],4,0),"")</f>
        <v>158</v>
      </c>
      <c r="F67" s="1">
        <f>IF(Táblázat27[[#This Row],[Játékos]]&lt;&gt;0,VLOOKUP(Táblázat27[[#This Row],[Játékos]],Táblázat2[],5,0),"")</f>
        <v>13</v>
      </c>
      <c r="G67" s="3">
        <f>IF(Táblázat27[[#This Row],[Játékos]]&lt;&gt;0,VLOOKUP(Táblázat27[[#This Row],[Játékos]],Táblázat2[],6,0),"")</f>
        <v>550</v>
      </c>
      <c r="H67" s="1">
        <v>353</v>
      </c>
      <c r="I67" s="1">
        <v>149</v>
      </c>
      <c r="J67" s="1">
        <v>9</v>
      </c>
      <c r="K67" s="3">
        <v>502</v>
      </c>
      <c r="L67" s="1">
        <f>IF(Táblázat27[[#This Row],[Játékos]]&lt;&gt;0,SUM(D67,H67),"")</f>
        <v>745</v>
      </c>
      <c r="M67" s="1">
        <f>IF(Táblázat27[[#This Row],[Játékos]]&lt;&gt;0,SUM(E67,I67),"")</f>
        <v>307</v>
      </c>
      <c r="N67" s="1">
        <f>IF(Táblázat27[[#This Row],[Játékos]]&lt;&gt;0,SUM(F67,J67),"")</f>
        <v>22</v>
      </c>
      <c r="O67" s="3">
        <f>IF(Táblázat27[[#This Row],[Játékos]]&lt;&gt;0,SUM(L67:M67),0)</f>
        <v>1052</v>
      </c>
    </row>
    <row r="68" spans="1:15" x14ac:dyDescent="0.25">
      <c r="A68" s="1" t="s">
        <v>194</v>
      </c>
      <c r="B68" s="5" t="s">
        <v>347</v>
      </c>
      <c r="C68" s="5" t="s">
        <v>344</v>
      </c>
      <c r="D68" s="8">
        <f>IF(Táblázat27[[#This Row],[Játékos]]&lt;&gt;0,VLOOKUP(Táblázat27[[#This Row],[Játékos]],Táblázat2[],3,0),"")</f>
        <v>371</v>
      </c>
      <c r="E68" s="8">
        <f>IF(Táblázat27[[#This Row],[Játékos]]&lt;&gt;0,VLOOKUP(Táblázat27[[#This Row],[Játékos]],Táblázat2[],4,0),"")</f>
        <v>157</v>
      </c>
      <c r="F68" s="8">
        <f>IF(Táblázat27[[#This Row],[Játékos]]&lt;&gt;0,VLOOKUP(Táblázat27[[#This Row],[Játékos]],Táblázat2[],5,0),"")</f>
        <v>6</v>
      </c>
      <c r="G68" s="7">
        <f>IF(Táblázat27[[#This Row],[Játékos]]&lt;&gt;0,VLOOKUP(Táblázat27[[#This Row],[Játékos]],Táblázat2[],6,0),"")</f>
        <v>528</v>
      </c>
      <c r="H68" s="1">
        <v>363</v>
      </c>
      <c r="I68" s="1">
        <v>150</v>
      </c>
      <c r="J68" s="1">
        <v>8</v>
      </c>
      <c r="K68" s="3">
        <v>513</v>
      </c>
      <c r="L68" s="8">
        <f>IF(Táblázat27[[#This Row],[Játékos]]&lt;&gt;0,SUM(D68,H68),"")</f>
        <v>734</v>
      </c>
      <c r="M68" s="8">
        <f>IF(Táblázat27[[#This Row],[Játékos]]&lt;&gt;0,SUM(E68,I68),"")</f>
        <v>307</v>
      </c>
      <c r="N68" s="8">
        <f>IF(Táblázat27[[#This Row],[Játékos]]&lt;&gt;0,SUM(F68,J68),"")</f>
        <v>14</v>
      </c>
      <c r="O68" s="7">
        <f>IF(Táblázat27[[#This Row],[Játékos]]&lt;&gt;0,SUM(L68:M68),0)</f>
        <v>1041</v>
      </c>
    </row>
    <row r="69" spans="1:15" x14ac:dyDescent="0.25">
      <c r="A69" s="1" t="s">
        <v>195</v>
      </c>
      <c r="B69" s="5" t="s">
        <v>455</v>
      </c>
      <c r="C69" s="5" t="s">
        <v>454</v>
      </c>
      <c r="D69" s="8">
        <f>IF(Táblázat27[[#This Row],[Játékos]]&lt;&gt;0,VLOOKUP(Táblázat27[[#This Row],[Játékos]],Táblázat2[],3,0),"")</f>
        <v>367</v>
      </c>
      <c r="E69" s="8">
        <f>IF(Táblázat27[[#This Row],[Játékos]]&lt;&gt;0,VLOOKUP(Táblázat27[[#This Row],[Játékos]],Táblázat2[],4,0),"")</f>
        <v>189</v>
      </c>
      <c r="F69" s="8">
        <f>IF(Táblázat27[[#This Row],[Játékos]]&lt;&gt;0,VLOOKUP(Táblázat27[[#This Row],[Játékos]],Táblázat2[],5,0),"")</f>
        <v>4</v>
      </c>
      <c r="G69" s="7">
        <f>IF(Táblázat27[[#This Row],[Játékos]]&lt;&gt;0,VLOOKUP(Táblázat27[[#This Row],[Játékos]],Táblázat2[],6,0),"")</f>
        <v>556</v>
      </c>
      <c r="H69" s="6">
        <v>343</v>
      </c>
      <c r="I69" s="6">
        <v>132</v>
      </c>
      <c r="J69" s="6">
        <v>11</v>
      </c>
      <c r="K69" s="7">
        <v>475</v>
      </c>
      <c r="L69" s="8">
        <f>IF(Táblázat27[[#This Row],[Játékos]]&lt;&gt;0,SUM(D69,H69),"")</f>
        <v>710</v>
      </c>
      <c r="M69" s="8">
        <f>IF(Táblázat27[[#This Row],[Játékos]]&lt;&gt;0,SUM(E69,I69),"")</f>
        <v>321</v>
      </c>
      <c r="N69" s="8">
        <f>IF(Táblázat27[[#This Row],[Játékos]]&lt;&gt;0,SUM(F69,J69),"")</f>
        <v>15</v>
      </c>
      <c r="O69" s="7">
        <f>IF(Táblázat27[[#This Row],[Játékos]]&lt;&gt;0,SUM(L69:M69),0)</f>
        <v>1031</v>
      </c>
    </row>
    <row r="70" spans="1:15" x14ac:dyDescent="0.25">
      <c r="A70" s="1" t="s">
        <v>196</v>
      </c>
      <c r="B70" s="3" t="s">
        <v>122</v>
      </c>
      <c r="C70" s="3" t="s">
        <v>123</v>
      </c>
      <c r="D70" s="1">
        <f>IF(Táblázat27[[#This Row],[Játékos]]&lt;&gt;0,VLOOKUP(Táblázat27[[#This Row],[Játékos]],Táblázat2[],3,0),"")</f>
        <v>358</v>
      </c>
      <c r="E70" s="1">
        <f>IF(Táblázat27[[#This Row],[Játékos]]&lt;&gt;0,VLOOKUP(Táblázat27[[#This Row],[Játékos]],Táblázat2[],4,0),"")</f>
        <v>160</v>
      </c>
      <c r="F70" s="1">
        <f>IF(Táblázat27[[#This Row],[Játékos]]&lt;&gt;0,VLOOKUP(Táblázat27[[#This Row],[Játékos]],Táblázat2[],5,0),"")</f>
        <v>6</v>
      </c>
      <c r="G70" s="3">
        <f>IF(Táblázat27[[#This Row],[Játékos]]&lt;&gt;0,VLOOKUP(Táblázat27[[#This Row],[Játékos]],Táblázat2[],6,0),"")</f>
        <v>518</v>
      </c>
      <c r="H70" s="1">
        <f>IF(Táblázat27[[#This Row],[Játékos2]]&lt;&gt;0,VLOOKUP(Táblázat27[[#This Row],[Játékos2]],Táblázat2[],3,0),"")</f>
        <v>364</v>
      </c>
      <c r="I70" s="1">
        <f>IF(Táblázat27[[#This Row],[Játékos2]]&lt;&gt;0,VLOOKUP(Táblázat27[[#This Row],[Játékos2]],Táblázat2[],4,0),"")</f>
        <v>146</v>
      </c>
      <c r="J70" s="1">
        <f>IF(Táblázat27[[#This Row],[Játékos2]]&lt;&gt;0,VLOOKUP(Táblázat27[[#This Row],[Játékos2]],Táblázat2[],5,0),"")</f>
        <v>4</v>
      </c>
      <c r="K70" s="3">
        <f>IF(Táblázat27[[#This Row],[Játékos2]]&lt;&gt;0,VLOOKUP(Táblázat27[[#This Row],[Játékos2]],Táblázat2[],6,0),"")</f>
        <v>510</v>
      </c>
      <c r="L70" s="1">
        <f>IF(Táblázat27[[#This Row],[Játékos]]&lt;&gt;0,SUM(D70,H70),"")</f>
        <v>722</v>
      </c>
      <c r="M70" s="1">
        <f>IF(Táblázat27[[#This Row],[Játékos]]&lt;&gt;0,SUM(E70,I70),"")</f>
        <v>306</v>
      </c>
      <c r="N70" s="1">
        <f>IF(Táblázat27[[#This Row],[Játékos]]&lt;&gt;0,SUM(F70,J70),"")</f>
        <v>10</v>
      </c>
      <c r="O70" s="3">
        <f>IF(Táblázat27[[#This Row],[Játékos]]&lt;&gt;0,SUM(L70:M70),0)</f>
        <v>1028</v>
      </c>
    </row>
    <row r="71" spans="1:15" x14ac:dyDescent="0.25">
      <c r="A71" s="1" t="s">
        <v>197</v>
      </c>
      <c r="B71" s="5" t="s">
        <v>333</v>
      </c>
      <c r="C71" s="5" t="s">
        <v>332</v>
      </c>
      <c r="D71" s="8">
        <f>IF(Táblázat27[[#This Row],[Játékos]]&lt;&gt;0,VLOOKUP(Táblázat27[[#This Row],[Játékos]],Táblázat2[],3,0),"")</f>
        <v>351</v>
      </c>
      <c r="E71" s="8">
        <f>IF(Táblázat27[[#This Row],[Játékos]]&lt;&gt;0,VLOOKUP(Táblázat27[[#This Row],[Játékos]],Táblázat2[],4,0),"")</f>
        <v>154</v>
      </c>
      <c r="F71" s="8">
        <f>IF(Táblázat27[[#This Row],[Játékos]]&lt;&gt;0,VLOOKUP(Táblázat27[[#This Row],[Játékos]],Táblázat2[],5,0),"")</f>
        <v>11</v>
      </c>
      <c r="G71" s="7">
        <f>IF(Táblázat27[[#This Row],[Játékos]]&lt;&gt;0,VLOOKUP(Táblázat27[[#This Row],[Játékos]],Táblázat2[],6,0),"")</f>
        <v>505</v>
      </c>
      <c r="H71" s="8">
        <f>IF(Táblázat27[[#This Row],[Játékos2]]&lt;&gt;0,VLOOKUP(Táblázat27[[#This Row],[Játékos2]],Táblázat2[],3,0),"")</f>
        <v>371</v>
      </c>
      <c r="I71" s="8">
        <f>IF(Táblázat27[[#This Row],[Játékos2]]&lt;&gt;0,VLOOKUP(Táblázat27[[#This Row],[Játékos2]],Táblázat2[],4,0),"")</f>
        <v>151</v>
      </c>
      <c r="J71" s="8">
        <f>IF(Táblázat27[[#This Row],[Játékos2]]&lt;&gt;0,VLOOKUP(Táblázat27[[#This Row],[Játékos2]],Táblázat2[],5,0),"")</f>
        <v>9</v>
      </c>
      <c r="K71" s="7">
        <f>IF(Táblázat27[[#This Row],[Játékos2]]&lt;&gt;0,VLOOKUP(Táblázat27[[#This Row],[Játékos2]],Táblázat2[],6,0),"")</f>
        <v>522</v>
      </c>
      <c r="L71" s="8">
        <f>IF(Táblázat27[[#This Row],[Játékos]]&lt;&gt;0,SUM(D71,H71),"")</f>
        <v>722</v>
      </c>
      <c r="M71" s="8">
        <f>IF(Táblázat27[[#This Row],[Játékos]]&lt;&gt;0,SUM(E71,I71),"")</f>
        <v>305</v>
      </c>
      <c r="N71" s="8">
        <f>IF(Táblázat27[[#This Row],[Játékos]]&lt;&gt;0,SUM(F71,J71),"")</f>
        <v>20</v>
      </c>
      <c r="O71" s="7">
        <f>IF(Táblázat27[[#This Row],[Játékos]]&lt;&gt;0,SUM(L71:M71),0)</f>
        <v>1027</v>
      </c>
    </row>
    <row r="72" spans="1:15" x14ac:dyDescent="0.25">
      <c r="A72" s="1" t="s">
        <v>198</v>
      </c>
      <c r="B72" s="3" t="s">
        <v>250</v>
      </c>
      <c r="C72" s="3" t="s">
        <v>251</v>
      </c>
      <c r="D72" s="1">
        <f>IF(Táblázat27[[#This Row],[Játékos]]&lt;&gt;0,VLOOKUP(Táblázat27[[#This Row],[Játékos]],Táblázat2[],3,0),"")</f>
        <v>366</v>
      </c>
      <c r="E72" s="1">
        <f>IF(Táblázat27[[#This Row],[Játékos]]&lt;&gt;0,VLOOKUP(Táblázat27[[#This Row],[Játékos]],Táblázat2[],4,0),"")</f>
        <v>171</v>
      </c>
      <c r="F72" s="1">
        <f>IF(Táblázat27[[#This Row],[Játékos]]&lt;&gt;0,VLOOKUP(Táblázat27[[#This Row],[Játékos]],Táblázat2[],5,0),"")</f>
        <v>5</v>
      </c>
      <c r="G72" s="3">
        <f>IF(Táblázat27[[#This Row],[Játékos]]&lt;&gt;0,VLOOKUP(Táblázat27[[#This Row],[Játékos]],Táblázat2[],6,0),"")</f>
        <v>537</v>
      </c>
      <c r="H72" s="1">
        <v>347</v>
      </c>
      <c r="I72" s="1">
        <v>119</v>
      </c>
      <c r="J72" s="1">
        <v>12</v>
      </c>
      <c r="K72" s="3">
        <v>466</v>
      </c>
      <c r="L72" s="1">
        <f>IF(Táblázat27[[#This Row],[Játékos]]&lt;&gt;0,SUM(D72,H72),"")</f>
        <v>713</v>
      </c>
      <c r="M72" s="1">
        <f>IF(Táblázat27[[#This Row],[Játékos]]&lt;&gt;0,SUM(E72,I72),"")</f>
        <v>290</v>
      </c>
      <c r="N72" s="1">
        <f>IF(Táblázat27[[#This Row],[Játékos]]&lt;&gt;0,SUM(F72,J72),"")</f>
        <v>17</v>
      </c>
      <c r="O72" s="3">
        <f>IF(Táblázat27[[#This Row],[Játékos]]&lt;&gt;0,SUM(L72:M72),0)</f>
        <v>1003</v>
      </c>
    </row>
    <row r="73" spans="1:15" x14ac:dyDescent="0.25">
      <c r="A73" s="1" t="s">
        <v>199</v>
      </c>
      <c r="B73" s="3" t="s">
        <v>326</v>
      </c>
      <c r="C73" s="3" t="s">
        <v>325</v>
      </c>
      <c r="D73" s="1">
        <f>IF(Táblázat27[[#This Row],[Játékos]]&lt;&gt;0,VLOOKUP(Táblázat27[[#This Row],[Játékos]],Táblázat2[],3,0),"")</f>
        <v>306</v>
      </c>
      <c r="E73" s="1">
        <f>IF(Táblázat27[[#This Row],[Játékos]]&lt;&gt;0,VLOOKUP(Táblázat27[[#This Row],[Játékos]],Táblázat2[],4,0),"")</f>
        <v>124</v>
      </c>
      <c r="F73" s="1">
        <f>IF(Táblázat27[[#This Row],[Játékos]]&lt;&gt;0,VLOOKUP(Táblázat27[[#This Row],[Játékos]],Táblázat2[],5,0),"")</f>
        <v>21</v>
      </c>
      <c r="G73" s="3">
        <f>IF(Táblázat27[[#This Row],[Játékos]]&lt;&gt;0,VLOOKUP(Táblázat27[[#This Row],[Játékos]],Táblázat2[],6,0),"")</f>
        <v>430</v>
      </c>
      <c r="H73" s="1">
        <f>IF(Táblázat27[[#This Row],[Játékos2]]&lt;&gt;0,VLOOKUP(Táblázat27[[#This Row],[Játékos2]],Táblázat2[],3,0),"")</f>
        <v>368</v>
      </c>
      <c r="I73" s="1">
        <f>IF(Táblázat27[[#This Row],[Játékos2]]&lt;&gt;0,VLOOKUP(Táblázat27[[#This Row],[Játékos2]],Táblázat2[],4,0),"")</f>
        <v>149</v>
      </c>
      <c r="J73" s="1">
        <f>IF(Táblázat27[[#This Row],[Játékos2]]&lt;&gt;0,VLOOKUP(Táblázat27[[#This Row],[Játékos2]],Táblázat2[],5,0),"")</f>
        <v>13</v>
      </c>
      <c r="K73" s="3">
        <f>IF(Táblázat27[[#This Row],[Játékos2]]&lt;&gt;0,VLOOKUP(Táblázat27[[#This Row],[Játékos2]],Táblázat2[],6,0),"")</f>
        <v>517</v>
      </c>
      <c r="L73" s="1">
        <f>IF(Táblázat27[[#This Row],[Játékos]]&lt;&gt;0,SUM(D73,H73),"")</f>
        <v>674</v>
      </c>
      <c r="M73" s="1">
        <f>IF(Táblázat27[[#This Row],[Játékos]]&lt;&gt;0,SUM(E73,I73),"")</f>
        <v>273</v>
      </c>
      <c r="N73" s="1">
        <f>IF(Táblázat27[[#This Row],[Játékos]]&lt;&gt;0,SUM(F73,J73),"")</f>
        <v>34</v>
      </c>
      <c r="O73" s="3">
        <f>IF(Táblázat27[[#This Row],[Játékos]]&lt;&gt;0,SUM(L73:M73),0)</f>
        <v>947</v>
      </c>
    </row>
    <row r="74" spans="1:15" x14ac:dyDescent="0.25">
      <c r="A74" s="1" t="s">
        <v>200</v>
      </c>
      <c r="B74" s="5"/>
      <c r="C74" s="5"/>
      <c r="D74" s="8" t="str">
        <f>IF(Táblázat27[[#This Row],[Játékos]]&lt;&gt;0,VLOOKUP(Táblázat27[[#This Row],[Játékos]],Táblázat2[],3,0),"")</f>
        <v/>
      </c>
      <c r="E74" s="8" t="str">
        <f>IF(Táblázat27[[#This Row],[Játékos]]&lt;&gt;0,VLOOKUP(Táblázat27[[#This Row],[Játékos]],Táblázat2[],4,0),"")</f>
        <v/>
      </c>
      <c r="F74" s="8" t="str">
        <f>IF(Táblázat27[[#This Row],[Játékos]]&lt;&gt;0,VLOOKUP(Táblázat27[[#This Row],[Játékos]],Táblázat2[],5,0),"")</f>
        <v/>
      </c>
      <c r="G74" s="7" t="str">
        <f>IF(Táblázat27[[#This Row],[Játékos]]&lt;&gt;0,VLOOKUP(Táblázat27[[#This Row],[Játékos]],Táblázat2[],6,0),"")</f>
        <v/>
      </c>
      <c r="H74" s="8" t="str">
        <f>IF(Táblázat27[[#This Row],[Játékos2]]&lt;&gt;0,VLOOKUP(Táblázat27[[#This Row],[Játékos2]],Táblázat2[],3,0),"")</f>
        <v/>
      </c>
      <c r="I74" s="8" t="str">
        <f>IF(Táblázat27[[#This Row],[Játékos2]]&lt;&gt;0,VLOOKUP(Táblázat27[[#This Row],[Játékos2]],Táblázat2[],4,0),"")</f>
        <v/>
      </c>
      <c r="J74" s="8" t="str">
        <f>IF(Táblázat27[[#This Row],[Játékos2]]&lt;&gt;0,VLOOKUP(Táblázat27[[#This Row],[Játékos2]],Táblázat2[],5,0),"")</f>
        <v/>
      </c>
      <c r="K74" s="7" t="str">
        <f>IF(Táblázat27[[#This Row],[Játékos2]]&lt;&gt;0,VLOOKUP(Táblázat27[[#This Row],[Játékos2]],Táblázat2[],6,0),"")</f>
        <v/>
      </c>
      <c r="L74" s="8" t="str">
        <f>IF(Táblázat27[[#This Row],[Játékos]]&lt;&gt;0,SUM(D74,H74),"")</f>
        <v/>
      </c>
      <c r="M74" s="8" t="str">
        <f>IF(Táblázat27[[#This Row],[Játékos]]&lt;&gt;0,SUM(E74,I74),"")</f>
        <v/>
      </c>
      <c r="N74" s="8" t="str">
        <f>IF(Táblázat27[[#This Row],[Játékos]]&lt;&gt;0,SUM(F74,J74),"")</f>
        <v/>
      </c>
      <c r="O74" s="7">
        <f>IF(Táblázat27[[#This Row],[Játékos]]&lt;&gt;0,SUM(L74:M74),0)</f>
        <v>0</v>
      </c>
    </row>
  </sheetData>
  <mergeCells count="1">
    <mergeCell ref="B1:O2"/>
  </mergeCells>
  <conditionalFormatting sqref="O1:O1048576">
    <cfRule type="cellIs" dxfId="5" priority="1" operator="equal">
      <formula>0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workbookViewId="0">
      <selection activeCell="B9" sqref="B9:C9"/>
    </sheetView>
  </sheetViews>
  <sheetFormatPr defaultRowHeight="15.75" x14ac:dyDescent="0.25"/>
  <cols>
    <col min="1" max="1" width="9.140625" style="1"/>
    <col min="2" max="2" width="30.140625" style="3" bestFit="1" customWidth="1"/>
    <col min="3" max="3" width="20.7109375" style="3" bestFit="1" customWidth="1"/>
    <col min="4" max="6" width="9.7109375" style="1" customWidth="1"/>
    <col min="7" max="7" width="10.7109375" style="1" customWidth="1"/>
    <col min="8" max="10" width="9.7109375" style="1" customWidth="1"/>
    <col min="11" max="11" width="10.7109375" style="3" customWidth="1"/>
    <col min="12" max="12" width="8.7109375" style="1" customWidth="1"/>
    <col min="13" max="13" width="8.5703125" style="1" customWidth="1"/>
    <col min="14" max="14" width="8.7109375" style="1" customWidth="1"/>
    <col min="15" max="15" width="11.7109375" style="3" customWidth="1"/>
    <col min="16" max="16384" width="9.140625" style="1"/>
  </cols>
  <sheetData>
    <row r="1" spans="1:15" x14ac:dyDescent="0.25">
      <c r="B1" s="9" t="s">
        <v>21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x14ac:dyDescent="0.2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4" spans="1:15" ht="47.25" x14ac:dyDescent="0.25">
      <c r="B4" s="4" t="s">
        <v>0</v>
      </c>
      <c r="C4" s="4" t="s">
        <v>10</v>
      </c>
      <c r="D4" s="2" t="s">
        <v>14</v>
      </c>
      <c r="E4" s="2" t="s">
        <v>13</v>
      </c>
      <c r="F4" s="2" t="s">
        <v>18</v>
      </c>
      <c r="G4" s="2" t="s">
        <v>32</v>
      </c>
      <c r="H4" s="2" t="s">
        <v>11</v>
      </c>
      <c r="I4" s="2" t="s">
        <v>12</v>
      </c>
      <c r="J4" s="2" t="s">
        <v>19</v>
      </c>
      <c r="K4" s="4" t="s">
        <v>31</v>
      </c>
      <c r="L4" s="2" t="s">
        <v>15</v>
      </c>
      <c r="M4" s="2" t="s">
        <v>16</v>
      </c>
      <c r="N4" s="2" t="s">
        <v>17</v>
      </c>
      <c r="O4" s="4" t="s">
        <v>5</v>
      </c>
    </row>
    <row r="5" spans="1:15" x14ac:dyDescent="0.25">
      <c r="A5" s="1" t="s">
        <v>64</v>
      </c>
      <c r="B5" s="3" t="s">
        <v>405</v>
      </c>
      <c r="C5" s="3" t="s">
        <v>406</v>
      </c>
      <c r="D5" s="1">
        <f>IF(Táblázat278[[#This Row],[Játékos]]&lt;&gt;0,VLOOKUP(Táblázat278[[#This Row],[Játékos]],Táblázat24[],3,0),"")</f>
        <v>395</v>
      </c>
      <c r="E5" s="1">
        <f>IF(Táblázat278[[#This Row],[Játékos]]&lt;&gt;0,VLOOKUP(Táblázat278[[#This Row],[Játékos]],Táblázat24[],4,0),"")</f>
        <v>194</v>
      </c>
      <c r="F5" s="1">
        <f>IF(Táblázat278[[#This Row],[Játékos]]&lt;&gt;0,VLOOKUP(Táblázat278[[#This Row],[Játékos]],Táblázat24[],5,0),"")</f>
        <v>1</v>
      </c>
      <c r="G5" s="3">
        <f>IF(Táblázat278[[#This Row],[Játékos]]&lt;&gt;0,VLOOKUP(Táblázat278[[#This Row],[Játékos]],Táblázat24[],6,0),"")</f>
        <v>589</v>
      </c>
      <c r="H5" s="1">
        <f>IF(Táblázat278[[#This Row],[Játékos2]]&lt;&gt;0,VLOOKUP(Táblázat278[[#This Row],[Játékos2]],Táblázat24[],3,0),"")</f>
        <v>388</v>
      </c>
      <c r="I5" s="1">
        <f>IF(Táblázat278[[#This Row],[Játékos2]]&lt;&gt;0,VLOOKUP(Táblázat278[[#This Row],[Játékos2]],Táblázat24[],4,0),"")</f>
        <v>191</v>
      </c>
      <c r="J5" s="1">
        <f>IF(Táblázat278[[#This Row],[Játékos2]]&lt;&gt;0,VLOOKUP(Táblázat278[[#This Row],[Játékos2]],Táblázat24[],5,0),"")</f>
        <v>4</v>
      </c>
      <c r="K5" s="3">
        <f>IF(Táblázat278[[#This Row],[Játékos2]]&lt;&gt;0,VLOOKUP(Táblázat278[[#This Row],[Játékos2]],Táblázat24[],6,0),"")</f>
        <v>579</v>
      </c>
      <c r="L5" s="1">
        <f>IF(Táblázat278[[#This Row],[Játékos]]&lt;&gt;0,SUM(D5,H5),"")</f>
        <v>783</v>
      </c>
      <c r="M5" s="1">
        <f>IF(Táblázat278[[#This Row],[Játékos]]&lt;&gt;0,SUM(E5,I5),"")</f>
        <v>385</v>
      </c>
      <c r="N5" s="1">
        <f>IF(Táblázat278[[#This Row],[Játékos]]&lt;&gt;0,SUM(F5,J5),"")</f>
        <v>5</v>
      </c>
      <c r="O5" s="3">
        <f>IF(Táblázat278[[#This Row],[Játékos]]&lt;&gt;0,SUM(L5:M5),0)</f>
        <v>1168</v>
      </c>
    </row>
    <row r="6" spans="1:15" x14ac:dyDescent="0.25">
      <c r="A6" s="1" t="s">
        <v>65</v>
      </c>
      <c r="B6" s="3" t="s">
        <v>132</v>
      </c>
      <c r="C6" s="3" t="s">
        <v>133</v>
      </c>
      <c r="D6" s="1">
        <f>IF(Táblázat278[[#This Row],[Játékos]]&lt;&gt;0,VLOOKUP(Táblázat278[[#This Row],[Játékos]],Táblázat24[],3,0),"")</f>
        <v>364</v>
      </c>
      <c r="E6" s="1">
        <f>IF(Táblázat278[[#This Row],[Játékos]]&lt;&gt;0,VLOOKUP(Táblázat278[[#This Row],[Játékos]],Táblázat24[],4,0),"")</f>
        <v>199</v>
      </c>
      <c r="F6" s="1">
        <f>IF(Táblázat278[[#This Row],[Játékos]]&lt;&gt;0,VLOOKUP(Táblázat278[[#This Row],[Játékos]],Táblázat24[],5,0),"")</f>
        <v>4</v>
      </c>
      <c r="G6" s="3">
        <f>IF(Táblázat278[[#This Row],[Játékos]]&lt;&gt;0,VLOOKUP(Táblázat278[[#This Row],[Játékos]],Táblázat24[],6,0),"")</f>
        <v>563</v>
      </c>
      <c r="H6" s="1">
        <f>IF(Táblázat278[[#This Row],[Játékos2]]&lt;&gt;0,VLOOKUP(Táblázat278[[#This Row],[Játékos2]],Táblázat24[],3,0),"")</f>
        <v>376</v>
      </c>
      <c r="I6" s="1">
        <f>IF(Táblázat278[[#This Row],[Játékos2]]&lt;&gt;0,VLOOKUP(Táblázat278[[#This Row],[Játékos2]],Táblázat24[],4,0),"")</f>
        <v>214</v>
      </c>
      <c r="J6" s="1">
        <f>IF(Táblázat278[[#This Row],[Játékos2]]&lt;&gt;0,VLOOKUP(Táblázat278[[#This Row],[Játékos2]],Táblázat24[],5,0),"")</f>
        <v>1</v>
      </c>
      <c r="K6" s="3">
        <f>IF(Táblázat278[[#This Row],[Játékos2]]&lt;&gt;0,VLOOKUP(Táblázat278[[#This Row],[Játékos2]],Táblázat24[],6,0),"")</f>
        <v>590</v>
      </c>
      <c r="L6" s="1">
        <f>IF(Táblázat278[[#This Row],[Játékos]]&lt;&gt;0,SUM(D6,H6),"")</f>
        <v>740</v>
      </c>
      <c r="M6" s="1">
        <f>IF(Táblázat278[[#This Row],[Játékos]]&lt;&gt;0,SUM(E6,I6),"")</f>
        <v>413</v>
      </c>
      <c r="N6" s="1">
        <f>IF(Táblázat278[[#This Row],[Játékos]]&lt;&gt;0,SUM(F6,J6),"")</f>
        <v>5</v>
      </c>
      <c r="O6" s="3">
        <f>IF(Táblázat278[[#This Row],[Játékos]]&lt;&gt;0,SUM(L6:M6),0)</f>
        <v>1153</v>
      </c>
    </row>
    <row r="7" spans="1:15" x14ac:dyDescent="0.25">
      <c r="A7" s="1" t="s">
        <v>66</v>
      </c>
      <c r="B7" s="3" t="s">
        <v>242</v>
      </c>
      <c r="C7" s="3" t="s">
        <v>243</v>
      </c>
      <c r="D7" s="1">
        <f>IF(Táblázat278[[#This Row],[Játékos]]&lt;&gt;0,VLOOKUP(Táblázat278[[#This Row],[Játékos]],Táblázat24[],3,0),"")</f>
        <v>375</v>
      </c>
      <c r="E7" s="1">
        <f>IF(Táblázat278[[#This Row],[Játékos]]&lt;&gt;0,VLOOKUP(Táblázat278[[#This Row],[Játékos]],Táblázat24[],4,0),"")</f>
        <v>234</v>
      </c>
      <c r="F7" s="1">
        <f>IF(Táblázat278[[#This Row],[Játékos]]&lt;&gt;0,VLOOKUP(Táblázat278[[#This Row],[Játékos]],Táblázat24[],5,0),"")</f>
        <v>1</v>
      </c>
      <c r="G7" s="3">
        <f>IF(Táblázat278[[#This Row],[Játékos]]&lt;&gt;0,VLOOKUP(Táblázat278[[#This Row],[Játékos]],Táblázat24[],6,0),"")</f>
        <v>609</v>
      </c>
      <c r="H7" s="1">
        <f>IF(Táblázat278[[#This Row],[Játékos2]]&lt;&gt;0,VLOOKUP(Táblázat278[[#This Row],[Játékos2]],Táblázat24[],3,0),"")</f>
        <v>373</v>
      </c>
      <c r="I7" s="1">
        <f>IF(Táblázat278[[#This Row],[Játékos2]]&lt;&gt;0,VLOOKUP(Táblázat278[[#This Row],[Játékos2]],Táblázat24[],4,0),"")</f>
        <v>149</v>
      </c>
      <c r="J7" s="1">
        <f>IF(Táblázat278[[#This Row],[Játékos2]]&lt;&gt;0,VLOOKUP(Táblázat278[[#This Row],[Játékos2]],Táblázat24[],5,0),"")</f>
        <v>12</v>
      </c>
      <c r="K7" s="3">
        <f>IF(Táblázat278[[#This Row],[Játékos2]]&lt;&gt;0,VLOOKUP(Táblázat278[[#This Row],[Játékos2]],Táblázat24[],6,0),"")</f>
        <v>522</v>
      </c>
      <c r="L7" s="1">
        <f>IF(Táblázat278[[#This Row],[Játékos]]&lt;&gt;0,SUM(D7,H7),"")</f>
        <v>748</v>
      </c>
      <c r="M7" s="1">
        <f>IF(Táblázat278[[#This Row],[Játékos]]&lt;&gt;0,SUM(E7,I7),"")</f>
        <v>383</v>
      </c>
      <c r="N7" s="1">
        <f>IF(Táblázat278[[#This Row],[Játékos]]&lt;&gt;0,SUM(F7,J7),"")</f>
        <v>13</v>
      </c>
      <c r="O7" s="3">
        <f>IF(Táblázat278[[#This Row],[Játékos]]&lt;&gt;0,SUM(L7:M7),0)</f>
        <v>1131</v>
      </c>
    </row>
    <row r="8" spans="1:15" x14ac:dyDescent="0.25">
      <c r="A8" s="1" t="s">
        <v>67</v>
      </c>
      <c r="B8" s="3" t="s">
        <v>291</v>
      </c>
      <c r="C8" s="3" t="s">
        <v>292</v>
      </c>
      <c r="D8" s="1">
        <f>IF(Táblázat278[[#This Row],[Játékos]]&lt;&gt;0,VLOOKUP(Táblázat278[[#This Row],[Játékos]],Táblázat24[],3,0),"")</f>
        <v>368</v>
      </c>
      <c r="E8" s="1">
        <f>IF(Táblázat278[[#This Row],[Játékos]]&lt;&gt;0,VLOOKUP(Táblázat278[[#This Row],[Játékos]],Táblázat24[],4,0),"")</f>
        <v>194</v>
      </c>
      <c r="F8" s="1">
        <f>IF(Táblázat278[[#This Row],[Játékos]]&lt;&gt;0,VLOOKUP(Táblázat278[[#This Row],[Játékos]],Táblázat24[],5,0),"")</f>
        <v>1</v>
      </c>
      <c r="G8" s="3">
        <f>IF(Táblázat278[[#This Row],[Játékos]]&lt;&gt;0,VLOOKUP(Táblázat278[[#This Row],[Játékos]],Táblázat24[],6,0),"")</f>
        <v>562</v>
      </c>
      <c r="H8" s="1">
        <f>IF(Táblázat278[[#This Row],[Játékos2]]&lt;&gt;0,VLOOKUP(Táblázat278[[#This Row],[Játékos2]],Táblázat24[],3,0),"")</f>
        <v>381</v>
      </c>
      <c r="I8" s="1">
        <f>IF(Táblázat278[[#This Row],[Játékos2]]&lt;&gt;0,VLOOKUP(Táblázat278[[#This Row],[Játékos2]],Táblázat24[],4,0),"")</f>
        <v>183</v>
      </c>
      <c r="J8" s="1">
        <f>IF(Táblázat278[[#This Row],[Játékos2]]&lt;&gt;0,VLOOKUP(Táblázat278[[#This Row],[Játékos2]],Táblázat24[],5,0),"")</f>
        <v>5</v>
      </c>
      <c r="K8" s="3">
        <f>IF(Táblázat278[[#This Row],[Játékos2]]&lt;&gt;0,VLOOKUP(Táblázat278[[#This Row],[Játékos2]],Táblázat24[],6,0),"")</f>
        <v>564</v>
      </c>
      <c r="L8" s="1">
        <f>IF(Táblázat278[[#This Row],[Játékos]]&lt;&gt;0,SUM(D8,H8),"")</f>
        <v>749</v>
      </c>
      <c r="M8" s="1">
        <f>IF(Táblázat278[[#This Row],[Játékos]]&lt;&gt;0,SUM(E8,I8),"")</f>
        <v>377</v>
      </c>
      <c r="N8" s="1">
        <f>IF(Táblázat278[[#This Row],[Játékos]]&lt;&gt;0,SUM(F8,J8),"")</f>
        <v>6</v>
      </c>
      <c r="O8" s="3">
        <f>IF(Táblázat278[[#This Row],[Játékos]]&lt;&gt;0,SUM(L8:M8),0)</f>
        <v>1126</v>
      </c>
    </row>
    <row r="9" spans="1:15" x14ac:dyDescent="0.25">
      <c r="A9" s="1" t="s">
        <v>68</v>
      </c>
      <c r="B9" s="3" t="s">
        <v>154</v>
      </c>
      <c r="C9" s="3" t="s">
        <v>156</v>
      </c>
      <c r="D9" s="1">
        <f>IF(Táblázat278[[#This Row],[Játékos]]&lt;&gt;0,VLOOKUP(Táblázat278[[#This Row],[Játékos]],Táblázat24[],3,0),"")</f>
        <v>366</v>
      </c>
      <c r="E9" s="1">
        <f>IF(Táblázat278[[#This Row],[Játékos]]&lt;&gt;0,VLOOKUP(Táblázat278[[#This Row],[Játékos]],Táblázat24[],4,0),"")</f>
        <v>213</v>
      </c>
      <c r="F9" s="1">
        <f>IF(Táblázat278[[#This Row],[Játékos]]&lt;&gt;0,VLOOKUP(Táblázat278[[#This Row],[Játékos]],Táblázat24[],5,0),"")</f>
        <v>1</v>
      </c>
      <c r="G9" s="3">
        <f>IF(Táblázat278[[#This Row],[Játékos]]&lt;&gt;0,VLOOKUP(Táblázat278[[#This Row],[Játékos]],Táblázat24[],6,0),"")</f>
        <v>579</v>
      </c>
      <c r="H9" s="1">
        <f>IF(Táblázat278[[#This Row],[Játékos2]]&lt;&gt;0,VLOOKUP(Táblázat278[[#This Row],[Játékos2]],Táblázat24[],3,0),"")</f>
        <v>348</v>
      </c>
      <c r="I9" s="1">
        <f>IF(Táblázat278[[#This Row],[Játékos2]]&lt;&gt;0,VLOOKUP(Táblázat278[[#This Row],[Játékos2]],Táblázat24[],4,0),"")</f>
        <v>195</v>
      </c>
      <c r="J9" s="1">
        <f>IF(Táblázat278[[#This Row],[Játékos2]]&lt;&gt;0,VLOOKUP(Táblázat278[[#This Row],[Játékos2]],Táblázat24[],5,0),"")</f>
        <v>5</v>
      </c>
      <c r="K9" s="3">
        <f>IF(Táblázat278[[#This Row],[Játékos2]]&lt;&gt;0,VLOOKUP(Táblázat278[[#This Row],[Játékos2]],Táblázat24[],6,0),"")</f>
        <v>543</v>
      </c>
      <c r="L9" s="1">
        <f>IF(Táblázat278[[#This Row],[Játékos]]&lt;&gt;0,SUM(D9,H9),"")</f>
        <v>714</v>
      </c>
      <c r="M9" s="1">
        <f>IF(Táblázat278[[#This Row],[Játékos]]&lt;&gt;0,SUM(E9,I9),"")</f>
        <v>408</v>
      </c>
      <c r="N9" s="1">
        <f>IF(Táblázat278[[#This Row],[Játékos]]&lt;&gt;0,SUM(F9,J9),"")</f>
        <v>6</v>
      </c>
      <c r="O9" s="3">
        <f>IF(Táblázat278[[#This Row],[Játékos]]&lt;&gt;0,SUM(L9:M9),0)</f>
        <v>1122</v>
      </c>
    </row>
    <row r="10" spans="1:15" x14ac:dyDescent="0.25">
      <c r="A10" s="1" t="s">
        <v>69</v>
      </c>
      <c r="B10" s="3" t="s">
        <v>288</v>
      </c>
      <c r="C10" s="3" t="s">
        <v>289</v>
      </c>
      <c r="D10" s="1">
        <f>IF(Táblázat278[[#This Row],[Játékos]]&lt;&gt;0,VLOOKUP(Táblázat278[[#This Row],[Játékos]],Táblázat24[],3,0),"")</f>
        <v>376</v>
      </c>
      <c r="E10" s="1">
        <f>IF(Táblázat278[[#This Row],[Játékos]]&lt;&gt;0,VLOOKUP(Táblázat278[[#This Row],[Játékos]],Táblázat24[],4,0),"")</f>
        <v>180</v>
      </c>
      <c r="F10" s="1">
        <f>IF(Táblázat278[[#This Row],[Játékos]]&lt;&gt;0,VLOOKUP(Táblázat278[[#This Row],[Játékos]],Táblázat24[],5,0),"")</f>
        <v>4</v>
      </c>
      <c r="G10" s="3">
        <f>IF(Táblázat278[[#This Row],[Játékos]]&lt;&gt;0,VLOOKUP(Táblázat278[[#This Row],[Játékos]],Táblázat24[],6,0),"")</f>
        <v>556</v>
      </c>
      <c r="H10" s="1">
        <f>IF(Táblázat278[[#This Row],[Játékos2]]&lt;&gt;0,VLOOKUP(Táblázat278[[#This Row],[Játékos2]],Táblázat24[],3,0),"")</f>
        <v>380</v>
      </c>
      <c r="I10" s="1">
        <f>IF(Táblázat278[[#This Row],[Játékos2]]&lt;&gt;0,VLOOKUP(Táblázat278[[#This Row],[Játékos2]],Táblázat24[],4,0),"")</f>
        <v>170</v>
      </c>
      <c r="J10" s="1">
        <f>IF(Táblázat278[[#This Row],[Játékos2]]&lt;&gt;0,VLOOKUP(Táblázat278[[#This Row],[Játékos2]],Táblázat24[],5,0),"")</f>
        <v>4</v>
      </c>
      <c r="K10" s="3">
        <f>IF(Táblázat278[[#This Row],[Játékos2]]&lt;&gt;0,VLOOKUP(Táblázat278[[#This Row],[Játékos2]],Táblázat24[],6,0),"")</f>
        <v>550</v>
      </c>
      <c r="L10" s="1">
        <f>IF(Táblázat278[[#This Row],[Játékos]]&lt;&gt;0,SUM(D10,H10),"")</f>
        <v>756</v>
      </c>
      <c r="M10" s="1">
        <f>IF(Táblázat278[[#This Row],[Játékos]]&lt;&gt;0,SUM(E10,I10),"")</f>
        <v>350</v>
      </c>
      <c r="N10" s="1">
        <f>IF(Táblázat278[[#This Row],[Játékos]]&lt;&gt;0,SUM(F10,J10),"")</f>
        <v>8</v>
      </c>
      <c r="O10" s="3">
        <f>IF(Táblázat278[[#This Row],[Játékos]]&lt;&gt;0,SUM(L10:M10),0)</f>
        <v>1106</v>
      </c>
    </row>
    <row r="11" spans="1:15" x14ac:dyDescent="0.25">
      <c r="A11" s="1" t="s">
        <v>70</v>
      </c>
      <c r="B11" s="3" t="s">
        <v>452</v>
      </c>
      <c r="C11" s="3" t="s">
        <v>453</v>
      </c>
      <c r="D11" s="1">
        <f>IF(Táblázat278[[#This Row],[Játékos]]&lt;&gt;0,VLOOKUP(Táblázat278[[#This Row],[Játékos]],Táblázat24[],3,0),"")</f>
        <v>387</v>
      </c>
      <c r="E11" s="1">
        <f>IF(Táblázat278[[#This Row],[Játékos]]&lt;&gt;0,VLOOKUP(Táblázat278[[#This Row],[Játékos]],Táblázat24[],4,0),"")</f>
        <v>203</v>
      </c>
      <c r="F11" s="1">
        <f>IF(Táblázat278[[#This Row],[Játékos]]&lt;&gt;0,VLOOKUP(Táblázat278[[#This Row],[Játékos]],Táblázat24[],5,0),"")</f>
        <v>2</v>
      </c>
      <c r="G11" s="3">
        <f>IF(Táblázat278[[#This Row],[Játékos]]&lt;&gt;0,VLOOKUP(Táblázat278[[#This Row],[Játékos]],Táblázat24[],6,0),"")</f>
        <v>590</v>
      </c>
      <c r="H11" s="1">
        <v>355</v>
      </c>
      <c r="I11" s="1">
        <v>150</v>
      </c>
      <c r="J11" s="1">
        <v>8</v>
      </c>
      <c r="K11" s="3">
        <v>505</v>
      </c>
      <c r="L11" s="1">
        <f>IF(Táblázat278[[#This Row],[Játékos]]&lt;&gt;0,SUM(D11,H11),"")</f>
        <v>742</v>
      </c>
      <c r="M11" s="1">
        <f>IF(Táblázat278[[#This Row],[Játékos]]&lt;&gt;0,SUM(E11,I11),"")</f>
        <v>353</v>
      </c>
      <c r="N11" s="1">
        <f>IF(Táblázat278[[#This Row],[Játékos]]&lt;&gt;0,SUM(F11,J11),"")</f>
        <v>10</v>
      </c>
      <c r="O11" s="3">
        <f>IF(Táblázat278[[#This Row],[Játékos]]&lt;&gt;0,SUM(L11:M11),0)</f>
        <v>1095</v>
      </c>
    </row>
    <row r="12" spans="1:15" x14ac:dyDescent="0.25">
      <c r="A12" s="1" t="s">
        <v>71</v>
      </c>
      <c r="B12" s="3" t="s">
        <v>127</v>
      </c>
      <c r="C12" s="3" t="s">
        <v>145</v>
      </c>
      <c r="D12" s="1">
        <f>IF(Táblázat278[[#This Row],[Játékos]]&lt;&gt;0,VLOOKUP(Táblázat278[[#This Row],[Játékos]],Táblázat24[],3,0),"")</f>
        <v>361</v>
      </c>
      <c r="E12" s="1">
        <f>IF(Táblázat278[[#This Row],[Játékos]]&lt;&gt;0,VLOOKUP(Táblázat278[[#This Row],[Játékos]],Táblázat24[],4,0),"")</f>
        <v>169</v>
      </c>
      <c r="F12" s="1">
        <f>IF(Táblázat278[[#This Row],[Játékos]]&lt;&gt;0,VLOOKUP(Táblázat278[[#This Row],[Játékos]],Táblázat24[],5,0),"")</f>
        <v>7</v>
      </c>
      <c r="G12" s="3">
        <f>IF(Táblázat278[[#This Row],[Játékos]]&lt;&gt;0,VLOOKUP(Táblázat278[[#This Row],[Játékos]],Táblázat24[],6,0),"")</f>
        <v>530</v>
      </c>
      <c r="H12" s="1">
        <f>IF(Táblázat278[[#This Row],[Játékos2]]&lt;&gt;0,VLOOKUP(Táblázat278[[#This Row],[Játékos2]],Táblázat24[],3,0),"")</f>
        <v>379</v>
      </c>
      <c r="I12" s="1">
        <f>IF(Táblázat278[[#This Row],[Játékos2]]&lt;&gt;0,VLOOKUP(Táblázat278[[#This Row],[Játékos2]],Táblázat24[],4,0),"")</f>
        <v>182</v>
      </c>
      <c r="J12" s="1">
        <f>IF(Táblázat278[[#This Row],[Játékos2]]&lt;&gt;0,VLOOKUP(Táblázat278[[#This Row],[Játékos2]],Táblázat24[],5,0),"")</f>
        <v>5</v>
      </c>
      <c r="K12" s="3">
        <f>IF(Táblázat278[[#This Row],[Játékos2]]&lt;&gt;0,VLOOKUP(Táblázat278[[#This Row],[Játékos2]],Táblázat24[],6,0),"")</f>
        <v>561</v>
      </c>
      <c r="L12" s="1">
        <f>IF(Táblázat278[[#This Row],[Játékos]]&lt;&gt;0,SUM(D12,H12),"")</f>
        <v>740</v>
      </c>
      <c r="M12" s="1">
        <f>IF(Táblázat278[[#This Row],[Játékos]]&lt;&gt;0,SUM(E12,I12),"")</f>
        <v>351</v>
      </c>
      <c r="N12" s="1">
        <f>IF(Táblázat278[[#This Row],[Játékos]]&lt;&gt;0,SUM(F12,J12),"")</f>
        <v>12</v>
      </c>
      <c r="O12" s="3">
        <f>IF(Táblázat278[[#This Row],[Játékos]]&lt;&gt;0,SUM(L12:M12),0)</f>
        <v>1091</v>
      </c>
    </row>
    <row r="13" spans="1:15" x14ac:dyDescent="0.25">
      <c r="A13" s="1" t="s">
        <v>72</v>
      </c>
      <c r="B13" s="3" t="s">
        <v>328</v>
      </c>
      <c r="C13" s="3" t="s">
        <v>330</v>
      </c>
      <c r="D13" s="1">
        <f>IF(Táblázat278[[#This Row],[Játékos]]&lt;&gt;0,VLOOKUP(Táblázat278[[#This Row],[Játékos]],Táblázat24[],3,0),"")</f>
        <v>399</v>
      </c>
      <c r="E13" s="1">
        <f>IF(Táblázat278[[#This Row],[Játékos]]&lt;&gt;0,VLOOKUP(Táblázat278[[#This Row],[Játékos]],Táblázat24[],4,0),"")</f>
        <v>195</v>
      </c>
      <c r="F13" s="1">
        <f>IF(Táblázat278[[#This Row],[Játékos]]&lt;&gt;0,VLOOKUP(Táblázat278[[#This Row],[Játékos]],Táblázat24[],5,0),"")</f>
        <v>5</v>
      </c>
      <c r="G13" s="3">
        <f>IF(Táblázat278[[#This Row],[Játékos]]&lt;&gt;0,VLOOKUP(Táblázat278[[#This Row],[Játékos]],Táblázat24[],6,0),"")</f>
        <v>594</v>
      </c>
      <c r="H13" s="1">
        <f>IF(Táblázat278[[#This Row],[Játékos2]]&lt;&gt;0,VLOOKUP(Táblázat278[[#This Row],[Játékos2]],Táblázat24[],3,0),"")</f>
        <v>341</v>
      </c>
      <c r="I13" s="1">
        <f>IF(Táblázat278[[#This Row],[Játékos2]]&lt;&gt;0,VLOOKUP(Táblázat278[[#This Row],[Játékos2]],Táblázat24[],4,0),"")</f>
        <v>154</v>
      </c>
      <c r="J13" s="1">
        <f>IF(Táblázat278[[#This Row],[Játékos2]]&lt;&gt;0,VLOOKUP(Táblázat278[[#This Row],[Játékos2]],Táblázat24[],5,0),"")</f>
        <v>11</v>
      </c>
      <c r="K13" s="3">
        <f>IF(Táblázat278[[#This Row],[Játékos2]]&lt;&gt;0,VLOOKUP(Táblázat278[[#This Row],[Játékos2]],Táblázat24[],6,0),"")</f>
        <v>495</v>
      </c>
      <c r="L13" s="1">
        <f>IF(Táblázat278[[#This Row],[Játékos]]&lt;&gt;0,SUM(D13,H13),"")</f>
        <v>740</v>
      </c>
      <c r="M13" s="1">
        <f>IF(Táblázat278[[#This Row],[Játékos]]&lt;&gt;0,SUM(E13,I13),"")</f>
        <v>349</v>
      </c>
      <c r="N13" s="1">
        <f>IF(Táblázat278[[#This Row],[Játékos]]&lt;&gt;0,SUM(F13,J13),"")</f>
        <v>16</v>
      </c>
      <c r="O13" s="3">
        <f>IF(Táblázat278[[#This Row],[Játékos]]&lt;&gt;0,SUM(L13:M13),0)</f>
        <v>1089</v>
      </c>
    </row>
    <row r="14" spans="1:15" x14ac:dyDescent="0.25">
      <c r="A14" s="1" t="s">
        <v>73</v>
      </c>
      <c r="B14" s="3" t="s">
        <v>408</v>
      </c>
      <c r="C14" s="3" t="s">
        <v>407</v>
      </c>
      <c r="D14" s="1">
        <v>369</v>
      </c>
      <c r="E14" s="1">
        <v>148</v>
      </c>
      <c r="F14" s="1">
        <v>9</v>
      </c>
      <c r="G14" s="3">
        <v>517</v>
      </c>
      <c r="H14" s="1">
        <f>IF(Táblázat278[[#This Row],[Játékos2]]&lt;&gt;0,VLOOKUP(Táblázat278[[#This Row],[Játékos2]],Táblázat24[],3,0),"")</f>
        <v>364</v>
      </c>
      <c r="I14" s="1">
        <f>IF(Táblázat278[[#This Row],[Játékos2]]&lt;&gt;0,VLOOKUP(Táblázat278[[#This Row],[Játékos2]],Táblázat24[],4,0),"")</f>
        <v>206</v>
      </c>
      <c r="J14" s="1">
        <f>IF(Táblázat278[[#This Row],[Játékos2]]&lt;&gt;0,VLOOKUP(Táblázat278[[#This Row],[Játékos2]],Táblázat24[],5,0),"")</f>
        <v>3</v>
      </c>
      <c r="K14" s="3">
        <f>IF(Táblázat278[[#This Row],[Játékos2]]&lt;&gt;0,VLOOKUP(Táblázat278[[#This Row],[Játékos2]],Táblázat24[],6,0),"")</f>
        <v>570</v>
      </c>
      <c r="L14" s="1">
        <f>IF(Táblázat278[[#This Row],[Játékos]]&lt;&gt;0,SUM(D14,H14),"")</f>
        <v>733</v>
      </c>
      <c r="M14" s="1">
        <f>IF(Táblázat278[[#This Row],[Játékos]]&lt;&gt;0,SUM(E14,I14),"")</f>
        <v>354</v>
      </c>
      <c r="N14" s="1">
        <f>IF(Táblázat278[[#This Row],[Játékos]]&lt;&gt;0,SUM(F14,J14),"")</f>
        <v>12</v>
      </c>
      <c r="O14" s="3">
        <f>IF(Táblázat278[[#This Row],[Játékos]]&lt;&gt;0,SUM(L14:M14),0)</f>
        <v>1087</v>
      </c>
    </row>
    <row r="15" spans="1:15" x14ac:dyDescent="0.25">
      <c r="A15" s="1" t="s">
        <v>74</v>
      </c>
      <c r="B15" s="3" t="s">
        <v>128</v>
      </c>
      <c r="C15" s="3" t="s">
        <v>129</v>
      </c>
      <c r="D15" s="1">
        <f>IF(Táblázat278[[#This Row],[Játékos]]&lt;&gt;0,VLOOKUP(Táblázat278[[#This Row],[Játékos]],Táblázat24[],3,0),"")</f>
        <v>363</v>
      </c>
      <c r="E15" s="1">
        <f>IF(Táblázat278[[#This Row],[Játékos]]&lt;&gt;0,VLOOKUP(Táblázat278[[#This Row],[Játékos]],Táblázat24[],4,0),"")</f>
        <v>198</v>
      </c>
      <c r="F15" s="1">
        <f>IF(Táblázat278[[#This Row],[Játékos]]&lt;&gt;0,VLOOKUP(Táblázat278[[#This Row],[Játékos]],Táblázat24[],5,0),"")</f>
        <v>9</v>
      </c>
      <c r="G15" s="3">
        <f>IF(Táblázat278[[#This Row],[Játékos]]&lt;&gt;0,VLOOKUP(Táblázat278[[#This Row],[Játékos]],Táblázat24[],6,0),"")</f>
        <v>561</v>
      </c>
      <c r="H15" s="1">
        <f>IF(Táblázat278[[#This Row],[Játékos2]]&lt;&gt;0,VLOOKUP(Táblázat278[[#This Row],[Játékos2]],Táblázat24[],3,0),"")</f>
        <v>359</v>
      </c>
      <c r="I15" s="1">
        <f>IF(Táblázat278[[#This Row],[Játékos2]]&lt;&gt;0,VLOOKUP(Táblázat278[[#This Row],[Játékos2]],Táblázat24[],4,0),"")</f>
        <v>147</v>
      </c>
      <c r="J15" s="1">
        <f>IF(Táblázat278[[#This Row],[Játékos2]]&lt;&gt;0,VLOOKUP(Táblázat278[[#This Row],[Játékos2]],Táblázat24[],5,0),"")</f>
        <v>8</v>
      </c>
      <c r="K15" s="3">
        <f>IF(Táblázat278[[#This Row],[Játékos2]]&lt;&gt;0,VLOOKUP(Táblázat278[[#This Row],[Játékos2]],Táblázat24[],6,0),"")</f>
        <v>506</v>
      </c>
      <c r="L15" s="1">
        <f>IF(Táblázat278[[#This Row],[Játékos]]&lt;&gt;0,SUM(D15,H15),"")</f>
        <v>722</v>
      </c>
      <c r="M15" s="1">
        <f>IF(Táblázat278[[#This Row],[Játékos]]&lt;&gt;0,SUM(E15,I15),"")</f>
        <v>345</v>
      </c>
      <c r="N15" s="1">
        <f>IF(Táblázat278[[#This Row],[Játékos]]&lt;&gt;0,SUM(F15,J15),"")</f>
        <v>17</v>
      </c>
      <c r="O15" s="3">
        <f>IF(Táblázat278[[#This Row],[Játékos]]&lt;&gt;0,SUM(L15:M15),0)</f>
        <v>1067</v>
      </c>
    </row>
    <row r="16" spans="1:15" x14ac:dyDescent="0.25">
      <c r="A16" s="1" t="s">
        <v>75</v>
      </c>
      <c r="B16" s="3" t="s">
        <v>35</v>
      </c>
      <c r="C16" s="3" t="s">
        <v>29</v>
      </c>
      <c r="D16" s="1">
        <f>IF(Táblázat278[[#This Row],[Játékos]]&lt;&gt;0,VLOOKUP(Táblázat278[[#This Row],[Játékos]],Táblázat24[],3,0),"")</f>
        <v>341</v>
      </c>
      <c r="E16" s="1">
        <f>IF(Táblázat278[[#This Row],[Játékos]]&lt;&gt;0,VLOOKUP(Táblázat278[[#This Row],[Játékos]],Táblázat24[],4,0),"")</f>
        <v>184</v>
      </c>
      <c r="F16" s="1">
        <f>IF(Táblázat278[[#This Row],[Játékos]]&lt;&gt;0,VLOOKUP(Táblázat278[[#This Row],[Játékos]],Táblázat24[],5,0),"")</f>
        <v>5</v>
      </c>
      <c r="G16" s="1">
        <f>IF(Táblázat278[[#This Row],[Játékos]]&lt;&gt;0,VLOOKUP(Táblázat278[[#This Row],[Játékos]],Táblázat24[],6,0),"")</f>
        <v>525</v>
      </c>
      <c r="H16" s="1">
        <f>IF(Táblázat278[[#This Row],[Játékos2]]&lt;&gt;0,VLOOKUP(Táblázat278[[#This Row],[Játékos2]],Táblázat24[],3,0),"")</f>
        <v>373</v>
      </c>
      <c r="I16" s="1">
        <f>IF(Táblázat278[[#This Row],[Játékos2]]&lt;&gt;0,VLOOKUP(Táblázat278[[#This Row],[Játékos2]],Táblázat24[],4,0),"")</f>
        <v>166</v>
      </c>
      <c r="J16" s="1">
        <f>IF(Táblázat278[[#This Row],[Játékos2]]&lt;&gt;0,VLOOKUP(Táblázat278[[#This Row],[Játékos2]],Táblázat24[],5,0),"")</f>
        <v>4</v>
      </c>
      <c r="K16" s="3">
        <f>IF(Táblázat278[[#This Row],[Játékos2]]&lt;&gt;0,VLOOKUP(Táblázat278[[#This Row],[Játékos2]],Táblázat24[],6,0),"")</f>
        <v>539</v>
      </c>
      <c r="L16" s="1">
        <f>IF(Táblázat278[[#This Row],[Játékos]]&lt;&gt;0,SUM(D16,H16),"")</f>
        <v>714</v>
      </c>
      <c r="M16" s="1">
        <f>IF(Táblázat278[[#This Row],[Játékos]]&lt;&gt;0,SUM(E16,I16),"")</f>
        <v>350</v>
      </c>
      <c r="N16" s="1">
        <f>IF(Táblázat278[[#This Row],[Játékos]]&lt;&gt;0,SUM(F16,J16),"")</f>
        <v>9</v>
      </c>
      <c r="O16" s="3">
        <f>IF(Táblázat278[[#This Row],[Játékos]]&lt;&gt;0,SUM(L16:M16),0)</f>
        <v>1064</v>
      </c>
    </row>
    <row r="17" spans="1:15" x14ac:dyDescent="0.25">
      <c r="A17" s="1" t="s">
        <v>76</v>
      </c>
      <c r="B17" s="3" t="s">
        <v>130</v>
      </c>
      <c r="C17" s="3" t="s">
        <v>131</v>
      </c>
      <c r="D17" s="1">
        <f>IF(Táblázat278[[#This Row],[Játékos]]&lt;&gt;0,VLOOKUP(Táblázat278[[#This Row],[Játékos]],Táblázat24[],3,0),"")</f>
        <v>363</v>
      </c>
      <c r="E17" s="1">
        <f>IF(Táblázat278[[#This Row],[Játékos]]&lt;&gt;0,VLOOKUP(Táblázat278[[#This Row],[Játékos]],Táblázat24[],4,0),"")</f>
        <v>179</v>
      </c>
      <c r="F17" s="1">
        <f>IF(Táblázat278[[#This Row],[Játékos]]&lt;&gt;0,VLOOKUP(Táblázat278[[#This Row],[Játékos]],Táblázat24[],5,0),"")</f>
        <v>9</v>
      </c>
      <c r="G17" s="3">
        <f>IF(Táblázat278[[#This Row],[Játékos]]&lt;&gt;0,VLOOKUP(Táblázat278[[#This Row],[Játékos]],Táblázat24[],6,0),"")</f>
        <v>542</v>
      </c>
      <c r="H17" s="1">
        <f>IF(Táblázat278[[#This Row],[Játékos2]]&lt;&gt;0,VLOOKUP(Táblázat278[[#This Row],[Játékos2]],Táblázat24[],3,0),"")</f>
        <v>358</v>
      </c>
      <c r="I17" s="1">
        <f>IF(Táblázat278[[#This Row],[Játékos2]]&lt;&gt;0,VLOOKUP(Táblázat278[[#This Row],[Játékos2]],Táblázat24[],4,0),"")</f>
        <v>163</v>
      </c>
      <c r="J17" s="1">
        <f>IF(Táblázat278[[#This Row],[Játékos2]]&lt;&gt;0,VLOOKUP(Táblázat278[[#This Row],[Játékos2]],Táblázat24[],5,0),"")</f>
        <v>9</v>
      </c>
      <c r="K17" s="3">
        <f>IF(Táblázat278[[#This Row],[Játékos2]]&lt;&gt;0,VLOOKUP(Táblázat278[[#This Row],[Játékos2]],Táblázat24[],6,0),"")</f>
        <v>521</v>
      </c>
      <c r="L17" s="1">
        <f>IF(Táblázat278[[#This Row],[Játékos]]&lt;&gt;0,SUM(D17,H17),"")</f>
        <v>721</v>
      </c>
      <c r="M17" s="1">
        <f>IF(Táblázat278[[#This Row],[Játékos]]&lt;&gt;0,SUM(E17,I17),"")</f>
        <v>342</v>
      </c>
      <c r="N17" s="1">
        <f>IF(Táblázat278[[#This Row],[Játékos]]&lt;&gt;0,SUM(F17,J17),"")</f>
        <v>18</v>
      </c>
      <c r="O17" s="3">
        <f>IF(Táblázat278[[#This Row],[Játékos]]&lt;&gt;0,SUM(L17:M17),0)</f>
        <v>1063</v>
      </c>
    </row>
    <row r="18" spans="1:15" x14ac:dyDescent="0.25">
      <c r="A18" s="1" t="s">
        <v>77</v>
      </c>
      <c r="B18" s="3" t="s">
        <v>286</v>
      </c>
      <c r="C18" s="3" t="s">
        <v>287</v>
      </c>
      <c r="D18" s="1">
        <f>IF(Táblázat278[[#This Row],[Játékos]]&lt;&gt;0,VLOOKUP(Táblázat278[[#This Row],[Játékos]],Táblázat24[],3,0),"")</f>
        <v>362</v>
      </c>
      <c r="E18" s="1">
        <f>IF(Táblázat278[[#This Row],[Játékos]]&lt;&gt;0,VLOOKUP(Táblázat278[[#This Row],[Játékos]],Táblázat24[],4,0),"")</f>
        <v>202</v>
      </c>
      <c r="F18" s="1">
        <f>IF(Táblázat278[[#This Row],[Játékos]]&lt;&gt;0,VLOOKUP(Táblázat278[[#This Row],[Játékos]],Táblázat24[],5,0),"")</f>
        <v>6</v>
      </c>
      <c r="G18" s="3">
        <f>IF(Táblázat278[[#This Row],[Játékos]]&lt;&gt;0,VLOOKUP(Táblázat278[[#This Row],[Játékos]],Táblázat24[],6,0),"")</f>
        <v>564</v>
      </c>
      <c r="H18" s="1">
        <f>IF(Táblázat278[[#This Row],[Játékos2]]&lt;&gt;0,VLOOKUP(Táblázat278[[#This Row],[Játékos2]],Táblázat24[],3,0),"")</f>
        <v>352</v>
      </c>
      <c r="I18" s="1">
        <f>IF(Táblázat278[[#This Row],[Játékos2]]&lt;&gt;0,VLOOKUP(Táblázat278[[#This Row],[Játékos2]],Táblázat24[],4,0),"")</f>
        <v>145</v>
      </c>
      <c r="J18" s="1">
        <f>IF(Táblázat278[[#This Row],[Játékos2]]&lt;&gt;0,VLOOKUP(Táblázat278[[#This Row],[Játékos2]],Táblázat24[],5,0),"")</f>
        <v>10</v>
      </c>
      <c r="K18" s="3">
        <f>IF(Táblázat278[[#This Row],[Játékos2]]&lt;&gt;0,VLOOKUP(Táblázat278[[#This Row],[Játékos2]],Táblázat24[],6,0),"")</f>
        <v>497</v>
      </c>
      <c r="L18" s="1">
        <f>IF(Táblázat278[[#This Row],[Játékos]]&lt;&gt;0,SUM(D18,H18),"")</f>
        <v>714</v>
      </c>
      <c r="M18" s="1">
        <f>IF(Táblázat278[[#This Row],[Játékos]]&lt;&gt;0,SUM(E18,I18),"")</f>
        <v>347</v>
      </c>
      <c r="N18" s="1">
        <f>IF(Táblázat278[[#This Row],[Játékos]]&lt;&gt;0,SUM(F18,J18),"")</f>
        <v>16</v>
      </c>
      <c r="O18" s="3">
        <f>IF(Táblázat278[[#This Row],[Játékos]]&lt;&gt;0,SUM(L18:M18),0)</f>
        <v>1061</v>
      </c>
    </row>
    <row r="19" spans="1:15" x14ac:dyDescent="0.25">
      <c r="A19" s="1" t="s">
        <v>78</v>
      </c>
      <c r="D19" s="1" t="str">
        <f>IF(Táblázat278[[#This Row],[Játékos]]&lt;&gt;0,VLOOKUP(Táblázat278[[#This Row],[Játékos]],Táblázat24[],3,0),"")</f>
        <v/>
      </c>
      <c r="E19" s="1" t="str">
        <f>IF(Táblázat278[[#This Row],[Játékos]]&lt;&gt;0,VLOOKUP(Táblázat278[[#This Row],[Játékos]],Táblázat24[],4,0),"")</f>
        <v/>
      </c>
      <c r="F19" s="1" t="str">
        <f>IF(Táblázat278[[#This Row],[Játékos]]&lt;&gt;0,VLOOKUP(Táblázat278[[#This Row],[Játékos]],Táblázat24[],5,0),"")</f>
        <v/>
      </c>
      <c r="G19" s="3" t="str">
        <f>IF(Táblázat278[[#This Row],[Játékos]]&lt;&gt;0,VLOOKUP(Táblázat278[[#This Row],[Játékos]],Táblázat24[],6,0),"")</f>
        <v/>
      </c>
      <c r="H19" s="1" t="str">
        <f>IF(Táblázat278[[#This Row],[Játékos2]]&lt;&gt;0,VLOOKUP(Táblázat278[[#This Row],[Játékos2]],Táblázat24[],3,0),"")</f>
        <v/>
      </c>
      <c r="I19" s="1" t="str">
        <f>IF(Táblázat278[[#This Row],[Játékos2]]&lt;&gt;0,VLOOKUP(Táblázat278[[#This Row],[Játékos2]],Táblázat24[],4,0),"")</f>
        <v/>
      </c>
      <c r="J19" s="1" t="str">
        <f>IF(Táblázat278[[#This Row],[Játékos2]]&lt;&gt;0,VLOOKUP(Táblázat278[[#This Row],[Játékos2]],Táblázat24[],5,0),"")</f>
        <v/>
      </c>
      <c r="K19" s="3" t="str">
        <f>IF(Táblázat278[[#This Row],[Játékos2]]&lt;&gt;0,VLOOKUP(Táblázat278[[#This Row],[Játékos2]],Táblázat24[],6,0),"")</f>
        <v/>
      </c>
      <c r="L19" s="1" t="str">
        <f>IF(Táblázat278[[#This Row],[Játékos]]&lt;&gt;0,SUM(D19,H19),"")</f>
        <v/>
      </c>
      <c r="M19" s="1" t="str">
        <f>IF(Táblázat278[[#This Row],[Játékos]]&lt;&gt;0,SUM(E19,I19),"")</f>
        <v/>
      </c>
      <c r="N19" s="1" t="str">
        <f>IF(Táblázat278[[#This Row],[Játékos]]&lt;&gt;0,SUM(F19,J19),"")</f>
        <v/>
      </c>
      <c r="O19" s="3">
        <f>IF(Táblázat278[[#This Row],[Játékos]]&lt;&gt;0,SUM(L19:M19),0)</f>
        <v>0</v>
      </c>
    </row>
    <row r="20" spans="1:15" x14ac:dyDescent="0.25">
      <c r="A20" s="1" t="s">
        <v>79</v>
      </c>
      <c r="D20" s="1" t="str">
        <f>IF(Táblázat278[[#This Row],[Játékos]]&lt;&gt;0,VLOOKUP(Táblázat278[[#This Row],[Játékos]],Táblázat24[],3,0),"")</f>
        <v/>
      </c>
      <c r="E20" s="1" t="str">
        <f>IF(Táblázat278[[#This Row],[Játékos]]&lt;&gt;0,VLOOKUP(Táblázat278[[#This Row],[Játékos]],Táblázat24[],4,0),"")</f>
        <v/>
      </c>
      <c r="F20" s="1" t="str">
        <f>IF(Táblázat278[[#This Row],[Játékos]]&lt;&gt;0,VLOOKUP(Táblázat278[[#This Row],[Játékos]],Táblázat24[],5,0),"")</f>
        <v/>
      </c>
      <c r="G20" s="3" t="str">
        <f>IF(Táblázat278[[#This Row],[Játékos]]&lt;&gt;0,VLOOKUP(Táblázat278[[#This Row],[Játékos]],Táblázat24[],6,0),"")</f>
        <v/>
      </c>
      <c r="H20" s="1" t="str">
        <f>IF(Táblázat278[[#This Row],[Játékos2]]&lt;&gt;0,VLOOKUP(Táblázat278[[#This Row],[Játékos2]],Táblázat24[],3,0),"")</f>
        <v/>
      </c>
      <c r="I20" s="1" t="str">
        <f>IF(Táblázat278[[#This Row],[Játékos2]]&lt;&gt;0,VLOOKUP(Táblázat278[[#This Row],[Játékos2]],Táblázat24[],4,0),"")</f>
        <v/>
      </c>
      <c r="J20" s="1" t="str">
        <f>IF(Táblázat278[[#This Row],[Játékos2]]&lt;&gt;0,VLOOKUP(Táblázat278[[#This Row],[Játékos2]],Táblázat24[],5,0),"")</f>
        <v/>
      </c>
      <c r="K20" s="3" t="str">
        <f>IF(Táblázat278[[#This Row],[Játékos2]]&lt;&gt;0,VLOOKUP(Táblázat278[[#This Row],[Játékos2]],Táblázat24[],6,0),"")</f>
        <v/>
      </c>
      <c r="L20" s="1" t="str">
        <f>IF(Táblázat278[[#This Row],[Játékos]]&lt;&gt;0,SUM(D20,H20),"")</f>
        <v/>
      </c>
      <c r="M20" s="1" t="str">
        <f>IF(Táblázat278[[#This Row],[Játékos]]&lt;&gt;0,SUM(E20,I20),"")</f>
        <v/>
      </c>
      <c r="N20" s="1" t="str">
        <f>IF(Táblázat278[[#This Row],[Játékos]]&lt;&gt;0,SUM(F20,J20),"")</f>
        <v/>
      </c>
      <c r="O20" s="3">
        <f>IF(Táblázat278[[#This Row],[Játékos]]&lt;&gt;0,SUM(L20:M20),0)</f>
        <v>0</v>
      </c>
    </row>
    <row r="21" spans="1:15" x14ac:dyDescent="0.25">
      <c r="A21" s="1" t="s">
        <v>80</v>
      </c>
      <c r="D21" s="1" t="str">
        <f>IF(Táblázat278[[#This Row],[Játékos]]&lt;&gt;0,VLOOKUP(Táblázat278[[#This Row],[Játékos]],Táblázat24[],3,0),"")</f>
        <v/>
      </c>
      <c r="E21" s="1" t="str">
        <f>IF(Táblázat278[[#This Row],[Játékos]]&lt;&gt;0,VLOOKUP(Táblázat278[[#This Row],[Játékos]],Táblázat24[],4,0),"")</f>
        <v/>
      </c>
      <c r="F21" s="1" t="str">
        <f>IF(Táblázat278[[#This Row],[Játékos]]&lt;&gt;0,VLOOKUP(Táblázat278[[#This Row],[Játékos]],Táblázat24[],5,0),"")</f>
        <v/>
      </c>
      <c r="G21" s="3" t="str">
        <f>IF(Táblázat278[[#This Row],[Játékos]]&lt;&gt;0,VLOOKUP(Táblázat278[[#This Row],[Játékos]],Táblázat24[],6,0),"")</f>
        <v/>
      </c>
      <c r="H21" s="1" t="str">
        <f>IF(Táblázat278[[#This Row],[Játékos2]]&lt;&gt;0,VLOOKUP(Táblázat278[[#This Row],[Játékos2]],Táblázat24[],3,0),"")</f>
        <v/>
      </c>
      <c r="I21" s="1" t="str">
        <f>IF(Táblázat278[[#This Row],[Játékos2]]&lt;&gt;0,VLOOKUP(Táblázat278[[#This Row],[Játékos2]],Táblázat24[],4,0),"")</f>
        <v/>
      </c>
      <c r="J21" s="1" t="str">
        <f>IF(Táblázat278[[#This Row],[Játékos2]]&lt;&gt;0,VLOOKUP(Táblázat278[[#This Row],[Játékos2]],Táblázat24[],5,0),"")</f>
        <v/>
      </c>
      <c r="K21" s="3" t="str">
        <f>IF(Táblázat278[[#This Row],[Játékos2]]&lt;&gt;0,VLOOKUP(Táblázat278[[#This Row],[Játékos2]],Táblázat24[],6,0),"")</f>
        <v/>
      </c>
      <c r="L21" s="1" t="str">
        <f>IF(Táblázat278[[#This Row],[Játékos]]&lt;&gt;0,SUM(D21,H21),"")</f>
        <v/>
      </c>
      <c r="M21" s="1" t="str">
        <f>IF(Táblázat278[[#This Row],[Játékos]]&lt;&gt;0,SUM(E21,I21),"")</f>
        <v/>
      </c>
      <c r="N21" s="1" t="str">
        <f>IF(Táblázat278[[#This Row],[Játékos]]&lt;&gt;0,SUM(F21,J21),"")</f>
        <v/>
      </c>
      <c r="O21" s="3">
        <f>IF(Táblázat278[[#This Row],[Játékos]]&lt;&gt;0,SUM(L21:M21),0)</f>
        <v>0</v>
      </c>
    </row>
    <row r="22" spans="1:15" x14ac:dyDescent="0.25">
      <c r="A22" s="1" t="s">
        <v>81</v>
      </c>
      <c r="D22" s="1" t="str">
        <f>IF(Táblázat278[[#This Row],[Játékos]]&lt;&gt;0,VLOOKUP(Táblázat278[[#This Row],[Játékos]],Táblázat24[],3,0),"")</f>
        <v/>
      </c>
      <c r="E22" s="1" t="str">
        <f>IF(Táblázat278[[#This Row],[Játékos]]&lt;&gt;0,VLOOKUP(Táblázat278[[#This Row],[Játékos]],Táblázat24[],4,0),"")</f>
        <v/>
      </c>
      <c r="F22" s="1" t="str">
        <f>IF(Táblázat278[[#This Row],[Játékos]]&lt;&gt;0,VLOOKUP(Táblázat278[[#This Row],[Játékos]],Táblázat24[],5,0),"")</f>
        <v/>
      </c>
      <c r="G22" s="3" t="str">
        <f>IF(Táblázat278[[#This Row],[Játékos]]&lt;&gt;0,VLOOKUP(Táblázat278[[#This Row],[Játékos]],Táblázat24[],6,0),"")</f>
        <v/>
      </c>
      <c r="H22" s="1" t="str">
        <f>IF(Táblázat278[[#This Row],[Játékos2]]&lt;&gt;0,VLOOKUP(Táblázat278[[#This Row],[Játékos2]],Táblázat24[],3,0),"")</f>
        <v/>
      </c>
      <c r="I22" s="1" t="str">
        <f>IF(Táblázat278[[#This Row],[Játékos2]]&lt;&gt;0,VLOOKUP(Táblázat278[[#This Row],[Játékos2]],Táblázat24[],4,0),"")</f>
        <v/>
      </c>
      <c r="J22" s="1" t="str">
        <f>IF(Táblázat278[[#This Row],[Játékos2]]&lt;&gt;0,VLOOKUP(Táblázat278[[#This Row],[Játékos2]],Táblázat24[],5,0),"")</f>
        <v/>
      </c>
      <c r="K22" s="3" t="str">
        <f>IF(Táblázat278[[#This Row],[Játékos2]]&lt;&gt;0,VLOOKUP(Táblázat278[[#This Row],[Játékos2]],Táblázat24[],6,0),"")</f>
        <v/>
      </c>
      <c r="L22" s="1" t="str">
        <f>IF(Táblázat278[[#This Row],[Játékos]]&lt;&gt;0,SUM(D22,H22),"")</f>
        <v/>
      </c>
      <c r="M22" s="1" t="str">
        <f>IF(Táblázat278[[#This Row],[Játékos]]&lt;&gt;0,SUM(E22,I22),"")</f>
        <v/>
      </c>
      <c r="N22" s="1" t="str">
        <f>IF(Táblázat278[[#This Row],[Játékos]]&lt;&gt;0,SUM(F22,J22),"")</f>
        <v/>
      </c>
      <c r="O22" s="3">
        <f>IF(Táblázat278[[#This Row],[Játékos]]&lt;&gt;0,SUM(L22:M22),0)</f>
        <v>0</v>
      </c>
    </row>
    <row r="23" spans="1:15" x14ac:dyDescent="0.25">
      <c r="A23" s="1" t="s">
        <v>82</v>
      </c>
      <c r="D23" s="1" t="str">
        <f>IF(Táblázat278[[#This Row],[Játékos]]&lt;&gt;0,VLOOKUP(Táblázat278[[#This Row],[Játékos]],Táblázat24[],3,0),"")</f>
        <v/>
      </c>
      <c r="E23" s="1" t="str">
        <f>IF(Táblázat278[[#This Row],[Játékos]]&lt;&gt;0,VLOOKUP(Táblázat278[[#This Row],[Játékos]],Táblázat24[],4,0),"")</f>
        <v/>
      </c>
      <c r="F23" s="1" t="str">
        <f>IF(Táblázat278[[#This Row],[Játékos]]&lt;&gt;0,VLOOKUP(Táblázat278[[#This Row],[Játékos]],Táblázat24[],5,0),"")</f>
        <v/>
      </c>
      <c r="G23" s="3" t="str">
        <f>IF(Táblázat278[[#This Row],[Játékos]]&lt;&gt;0,VLOOKUP(Táblázat278[[#This Row],[Játékos]],Táblázat24[],6,0),"")</f>
        <v/>
      </c>
      <c r="H23" s="1" t="str">
        <f>IF(Táblázat278[[#This Row],[Játékos2]]&lt;&gt;0,VLOOKUP(Táblázat278[[#This Row],[Játékos2]],Táblázat24[],3,0),"")</f>
        <v/>
      </c>
      <c r="I23" s="1" t="str">
        <f>IF(Táblázat278[[#This Row],[Játékos2]]&lt;&gt;0,VLOOKUP(Táblázat278[[#This Row],[Játékos2]],Táblázat24[],4,0),"")</f>
        <v/>
      </c>
      <c r="J23" s="1" t="str">
        <f>IF(Táblázat278[[#This Row],[Játékos2]]&lt;&gt;0,VLOOKUP(Táblázat278[[#This Row],[Játékos2]],Táblázat24[],5,0),"")</f>
        <v/>
      </c>
      <c r="K23" s="3" t="str">
        <f>IF(Táblázat278[[#This Row],[Játékos2]]&lt;&gt;0,VLOOKUP(Táblázat278[[#This Row],[Játékos2]],Táblázat24[],6,0),"")</f>
        <v/>
      </c>
      <c r="L23" s="1" t="str">
        <f>IF(Táblázat278[[#This Row],[Játékos]]&lt;&gt;0,SUM(D23,H23),"")</f>
        <v/>
      </c>
      <c r="M23" s="1" t="str">
        <f>IF(Táblázat278[[#This Row],[Játékos]]&lt;&gt;0,SUM(E23,I23),"")</f>
        <v/>
      </c>
      <c r="N23" s="1" t="str">
        <f>IF(Táblázat278[[#This Row],[Játékos]]&lt;&gt;0,SUM(F23,J23),"")</f>
        <v/>
      </c>
      <c r="O23" s="3">
        <f>IF(Táblázat278[[#This Row],[Játékos]]&lt;&gt;0,SUM(L23:M23),0)</f>
        <v>0</v>
      </c>
    </row>
    <row r="24" spans="1:15" x14ac:dyDescent="0.25">
      <c r="A24" s="1" t="s">
        <v>83</v>
      </c>
      <c r="D24" s="1" t="str">
        <f>IF(Táblázat278[[#This Row],[Játékos]]&lt;&gt;0,VLOOKUP(Táblázat278[[#This Row],[Játékos]],Táblázat24[],3,0),"")</f>
        <v/>
      </c>
      <c r="E24" s="1" t="str">
        <f>IF(Táblázat278[[#This Row],[Játékos]]&lt;&gt;0,VLOOKUP(Táblázat278[[#This Row],[Játékos]],Táblázat24[],4,0),"")</f>
        <v/>
      </c>
      <c r="F24" s="1" t="str">
        <f>IF(Táblázat278[[#This Row],[Játékos]]&lt;&gt;0,VLOOKUP(Táblázat278[[#This Row],[Játékos]],Táblázat24[],5,0),"")</f>
        <v/>
      </c>
      <c r="G24" s="3" t="str">
        <f>IF(Táblázat278[[#This Row],[Játékos]]&lt;&gt;0,VLOOKUP(Táblázat278[[#This Row],[Játékos]],Táblázat24[],6,0),"")</f>
        <v/>
      </c>
      <c r="H24" s="1" t="str">
        <f>IF(Táblázat278[[#This Row],[Játékos2]]&lt;&gt;0,VLOOKUP(Táblázat278[[#This Row],[Játékos2]],Táblázat24[],3,0),"")</f>
        <v/>
      </c>
      <c r="I24" s="1" t="str">
        <f>IF(Táblázat278[[#This Row],[Játékos2]]&lt;&gt;0,VLOOKUP(Táblázat278[[#This Row],[Játékos2]],Táblázat24[],4,0),"")</f>
        <v/>
      </c>
      <c r="J24" s="1" t="str">
        <f>IF(Táblázat278[[#This Row],[Játékos2]]&lt;&gt;0,VLOOKUP(Táblázat278[[#This Row],[Játékos2]],Táblázat24[],5,0),"")</f>
        <v/>
      </c>
      <c r="K24" s="3" t="str">
        <f>IF(Táblázat278[[#This Row],[Játékos2]]&lt;&gt;0,VLOOKUP(Táblázat278[[#This Row],[Játékos2]],Táblázat24[],6,0),"")</f>
        <v/>
      </c>
      <c r="L24" s="1" t="str">
        <f>IF(Táblázat278[[#This Row],[Játékos]]&lt;&gt;0,SUM(D24,H24),"")</f>
        <v/>
      </c>
      <c r="M24" s="1" t="str">
        <f>IF(Táblázat278[[#This Row],[Játékos]]&lt;&gt;0,SUM(E24,I24),"")</f>
        <v/>
      </c>
      <c r="N24" s="1" t="str">
        <f>IF(Táblázat278[[#This Row],[Játékos]]&lt;&gt;0,SUM(F24,J24),"")</f>
        <v/>
      </c>
      <c r="O24" s="3">
        <f>IF(Táblázat278[[#This Row],[Játékos]]&lt;&gt;0,SUM(L24:M24),0)</f>
        <v>0</v>
      </c>
    </row>
    <row r="25" spans="1:15" x14ac:dyDescent="0.25">
      <c r="A25" s="1" t="s">
        <v>84</v>
      </c>
      <c r="D25" s="1" t="str">
        <f>IF(Táblázat278[[#This Row],[Játékos]]&lt;&gt;0,VLOOKUP(Táblázat278[[#This Row],[Játékos]],Táblázat24[],3,0),"")</f>
        <v/>
      </c>
      <c r="E25" s="1" t="str">
        <f>IF(Táblázat278[[#This Row],[Játékos]]&lt;&gt;0,VLOOKUP(Táblázat278[[#This Row],[Játékos]],Táblázat24[],4,0),"")</f>
        <v/>
      </c>
      <c r="F25" s="1" t="str">
        <f>IF(Táblázat278[[#This Row],[Játékos]]&lt;&gt;0,VLOOKUP(Táblázat278[[#This Row],[Játékos]],Táblázat24[],5,0),"")</f>
        <v/>
      </c>
      <c r="G25" s="3" t="str">
        <f>IF(Táblázat278[[#This Row],[Játékos]]&lt;&gt;0,VLOOKUP(Táblázat278[[#This Row],[Játékos]],Táblázat24[],6,0),"")</f>
        <v/>
      </c>
      <c r="H25" s="1" t="str">
        <f>IF(Táblázat278[[#This Row],[Játékos2]]&lt;&gt;0,VLOOKUP(Táblázat278[[#This Row],[Játékos2]],Táblázat24[],3,0),"")</f>
        <v/>
      </c>
      <c r="I25" s="1" t="str">
        <f>IF(Táblázat278[[#This Row],[Játékos2]]&lt;&gt;0,VLOOKUP(Táblázat278[[#This Row],[Játékos2]],Táblázat24[],4,0),"")</f>
        <v/>
      </c>
      <c r="J25" s="1" t="str">
        <f>IF(Táblázat278[[#This Row],[Játékos2]]&lt;&gt;0,VLOOKUP(Táblázat278[[#This Row],[Játékos2]],Táblázat24[],5,0),"")</f>
        <v/>
      </c>
      <c r="K25" s="3" t="str">
        <f>IF(Táblázat278[[#This Row],[Játékos2]]&lt;&gt;0,VLOOKUP(Táblázat278[[#This Row],[Játékos2]],Táblázat24[],6,0),"")</f>
        <v/>
      </c>
      <c r="L25" s="1" t="str">
        <f>IF(Táblázat278[[#This Row],[Játékos]]&lt;&gt;0,SUM(D25,H25),"")</f>
        <v/>
      </c>
      <c r="M25" s="1" t="str">
        <f>IF(Táblázat278[[#This Row],[Játékos]]&lt;&gt;0,SUM(E25,I25),"")</f>
        <v/>
      </c>
      <c r="N25" s="1" t="str">
        <f>IF(Táblázat278[[#This Row],[Játékos]]&lt;&gt;0,SUM(F25,J25),"")</f>
        <v/>
      </c>
      <c r="O25" s="3">
        <f>IF(Táblázat278[[#This Row],[Játékos]]&lt;&gt;0,SUM(L25:M25),0)</f>
        <v>0</v>
      </c>
    </row>
    <row r="26" spans="1:15" x14ac:dyDescent="0.25">
      <c r="A26" s="1" t="s">
        <v>85</v>
      </c>
      <c r="D26" s="1" t="str">
        <f>IF(Táblázat278[[#This Row],[Játékos]]&lt;&gt;0,VLOOKUP(Táblázat278[[#This Row],[Játékos]],Táblázat24[],3,0),"")</f>
        <v/>
      </c>
      <c r="E26" s="1" t="str">
        <f>IF(Táblázat278[[#This Row],[Játékos]]&lt;&gt;0,VLOOKUP(Táblázat278[[#This Row],[Játékos]],Táblázat24[],4,0),"")</f>
        <v/>
      </c>
      <c r="F26" s="1" t="str">
        <f>IF(Táblázat278[[#This Row],[Játékos]]&lt;&gt;0,VLOOKUP(Táblázat278[[#This Row],[Játékos]],Táblázat24[],5,0),"")</f>
        <v/>
      </c>
      <c r="G26" s="3" t="str">
        <f>IF(Táblázat278[[#This Row],[Játékos]]&lt;&gt;0,VLOOKUP(Táblázat278[[#This Row],[Játékos]],Táblázat24[],6,0),"")</f>
        <v/>
      </c>
      <c r="H26" s="1" t="str">
        <f>IF(Táblázat278[[#This Row],[Játékos2]]&lt;&gt;0,VLOOKUP(Táblázat278[[#This Row],[Játékos2]],Táblázat24[],3,0),"")</f>
        <v/>
      </c>
      <c r="I26" s="1" t="str">
        <f>IF(Táblázat278[[#This Row],[Játékos2]]&lt;&gt;0,VLOOKUP(Táblázat278[[#This Row],[Játékos2]],Táblázat24[],4,0),"")</f>
        <v/>
      </c>
      <c r="J26" s="1" t="str">
        <f>IF(Táblázat278[[#This Row],[Játékos2]]&lt;&gt;0,VLOOKUP(Táblázat278[[#This Row],[Játékos2]],Táblázat24[],5,0),"")</f>
        <v/>
      </c>
      <c r="K26" s="3" t="str">
        <f>IF(Táblázat278[[#This Row],[Játékos2]]&lt;&gt;0,VLOOKUP(Táblázat278[[#This Row],[Játékos2]],Táblázat24[],6,0),"")</f>
        <v/>
      </c>
      <c r="L26" s="1" t="str">
        <f>IF(Táblázat278[[#This Row],[Játékos]]&lt;&gt;0,SUM(D26,H26),"")</f>
        <v/>
      </c>
      <c r="M26" s="1" t="str">
        <f>IF(Táblázat278[[#This Row],[Játékos]]&lt;&gt;0,SUM(E26,I26),"")</f>
        <v/>
      </c>
      <c r="N26" s="1" t="str">
        <f>IF(Táblázat278[[#This Row],[Játékos]]&lt;&gt;0,SUM(F26,J26),"")</f>
        <v/>
      </c>
      <c r="O26" s="3">
        <f>IF(Táblázat278[[#This Row],[Játékos]]&lt;&gt;0,SUM(L26:M26),0)</f>
        <v>0</v>
      </c>
    </row>
    <row r="27" spans="1:15" x14ac:dyDescent="0.25">
      <c r="A27" s="1" t="s">
        <v>86</v>
      </c>
      <c r="D27" s="1" t="str">
        <f>IF(Táblázat278[[#This Row],[Játékos]]&lt;&gt;0,VLOOKUP(Táblázat278[[#This Row],[Játékos]],Táblázat24[],3,0),"")</f>
        <v/>
      </c>
      <c r="E27" s="1" t="str">
        <f>IF(Táblázat278[[#This Row],[Játékos]]&lt;&gt;0,VLOOKUP(Táblázat278[[#This Row],[Játékos]],Táblázat24[],4,0),"")</f>
        <v/>
      </c>
      <c r="F27" s="1" t="str">
        <f>IF(Táblázat278[[#This Row],[Játékos]]&lt;&gt;0,VLOOKUP(Táblázat278[[#This Row],[Játékos]],Táblázat24[],5,0),"")</f>
        <v/>
      </c>
      <c r="G27" s="3" t="str">
        <f>IF(Táblázat278[[#This Row],[Játékos]]&lt;&gt;0,VLOOKUP(Táblázat278[[#This Row],[Játékos]],Táblázat24[],6,0),"")</f>
        <v/>
      </c>
      <c r="H27" s="1" t="str">
        <f>IF(Táblázat278[[#This Row],[Játékos2]]&lt;&gt;0,VLOOKUP(Táblázat278[[#This Row],[Játékos2]],Táblázat24[],3,0),"")</f>
        <v/>
      </c>
      <c r="I27" s="1" t="str">
        <f>IF(Táblázat278[[#This Row],[Játékos2]]&lt;&gt;0,VLOOKUP(Táblázat278[[#This Row],[Játékos2]],Táblázat24[],4,0),"")</f>
        <v/>
      </c>
      <c r="J27" s="1" t="str">
        <f>IF(Táblázat278[[#This Row],[Játékos2]]&lt;&gt;0,VLOOKUP(Táblázat278[[#This Row],[Játékos2]],Táblázat24[],5,0),"")</f>
        <v/>
      </c>
      <c r="K27" s="3" t="str">
        <f>IF(Táblázat278[[#This Row],[Játékos2]]&lt;&gt;0,VLOOKUP(Táblázat278[[#This Row],[Játékos2]],Táblázat24[],6,0),"")</f>
        <v/>
      </c>
      <c r="L27" s="1" t="str">
        <f>IF(Táblázat278[[#This Row],[Játékos]]&lt;&gt;0,SUM(D27,H27),"")</f>
        <v/>
      </c>
      <c r="M27" s="1" t="str">
        <f>IF(Táblázat278[[#This Row],[Játékos]]&lt;&gt;0,SUM(E27,I27),"")</f>
        <v/>
      </c>
      <c r="N27" s="1" t="str">
        <f>IF(Táblázat278[[#This Row],[Játékos]]&lt;&gt;0,SUM(F27,J27),"")</f>
        <v/>
      </c>
      <c r="O27" s="3">
        <f>IF(Táblázat278[[#This Row],[Játékos]]&lt;&gt;0,SUM(L27:M27),0)</f>
        <v>0</v>
      </c>
    </row>
    <row r="28" spans="1:15" x14ac:dyDescent="0.25">
      <c r="A28" s="1" t="s">
        <v>87</v>
      </c>
      <c r="D28" s="1" t="str">
        <f>IF(Táblázat278[[#This Row],[Játékos]]&lt;&gt;0,VLOOKUP(Táblázat278[[#This Row],[Játékos]],Táblázat24[],3,0),"")</f>
        <v/>
      </c>
      <c r="E28" s="1" t="str">
        <f>IF(Táblázat278[[#This Row],[Játékos]]&lt;&gt;0,VLOOKUP(Táblázat278[[#This Row],[Játékos]],Táblázat24[],4,0),"")</f>
        <v/>
      </c>
      <c r="F28" s="1" t="str">
        <f>IF(Táblázat278[[#This Row],[Játékos]]&lt;&gt;0,VLOOKUP(Táblázat278[[#This Row],[Játékos]],Táblázat24[],5,0),"")</f>
        <v/>
      </c>
      <c r="G28" s="3" t="str">
        <f>IF(Táblázat278[[#This Row],[Játékos]]&lt;&gt;0,VLOOKUP(Táblázat278[[#This Row],[Játékos]],Táblázat24[],6,0),"")</f>
        <v/>
      </c>
      <c r="H28" s="1" t="str">
        <f>IF(Táblázat278[[#This Row],[Játékos2]]&lt;&gt;0,VLOOKUP(Táblázat278[[#This Row],[Játékos2]],Táblázat24[],3,0),"")</f>
        <v/>
      </c>
      <c r="I28" s="1" t="str">
        <f>IF(Táblázat278[[#This Row],[Játékos2]]&lt;&gt;0,VLOOKUP(Táblázat278[[#This Row],[Játékos2]],Táblázat24[],4,0),"")</f>
        <v/>
      </c>
      <c r="J28" s="1" t="str">
        <f>IF(Táblázat278[[#This Row],[Játékos2]]&lt;&gt;0,VLOOKUP(Táblázat278[[#This Row],[Játékos2]],Táblázat24[],5,0),"")</f>
        <v/>
      </c>
      <c r="K28" s="3" t="str">
        <f>IF(Táblázat278[[#This Row],[Játékos2]]&lt;&gt;0,VLOOKUP(Táblázat278[[#This Row],[Játékos2]],Táblázat24[],6,0),"")</f>
        <v/>
      </c>
      <c r="L28" s="1" t="str">
        <f>IF(Táblázat278[[#This Row],[Játékos]]&lt;&gt;0,SUM(D28,H28),"")</f>
        <v/>
      </c>
      <c r="M28" s="1" t="str">
        <f>IF(Táblázat278[[#This Row],[Játékos]]&lt;&gt;0,SUM(E28,I28),"")</f>
        <v/>
      </c>
      <c r="N28" s="1" t="str">
        <f>IF(Táblázat278[[#This Row],[Játékos]]&lt;&gt;0,SUM(F28,J28),"")</f>
        <v/>
      </c>
      <c r="O28" s="3">
        <f>IF(Táblázat278[[#This Row],[Játékos]]&lt;&gt;0,SUM(L28:M28),0)</f>
        <v>0</v>
      </c>
    </row>
    <row r="29" spans="1:15" x14ac:dyDescent="0.25">
      <c r="A29" s="1" t="s">
        <v>88</v>
      </c>
      <c r="D29" s="1" t="str">
        <f>IF(Táblázat278[[#This Row],[Játékos]]&lt;&gt;0,VLOOKUP(Táblázat278[[#This Row],[Játékos]],Táblázat24[],3,0),"")</f>
        <v/>
      </c>
      <c r="E29" s="1" t="str">
        <f>IF(Táblázat278[[#This Row],[Játékos]]&lt;&gt;0,VLOOKUP(Táblázat278[[#This Row],[Játékos]],Táblázat24[],4,0),"")</f>
        <v/>
      </c>
      <c r="F29" s="1" t="str">
        <f>IF(Táblázat278[[#This Row],[Játékos]]&lt;&gt;0,VLOOKUP(Táblázat278[[#This Row],[Játékos]],Táblázat24[],5,0),"")</f>
        <v/>
      </c>
      <c r="G29" s="3" t="str">
        <f>IF(Táblázat278[[#This Row],[Játékos]]&lt;&gt;0,VLOOKUP(Táblázat278[[#This Row],[Játékos]],Táblázat24[],6,0),"")</f>
        <v/>
      </c>
      <c r="H29" s="1" t="str">
        <f>IF(Táblázat278[[#This Row],[Játékos2]]&lt;&gt;0,VLOOKUP(Táblázat278[[#This Row],[Játékos2]],Táblázat24[],3,0),"")</f>
        <v/>
      </c>
      <c r="I29" s="1" t="str">
        <f>IF(Táblázat278[[#This Row],[Játékos2]]&lt;&gt;0,VLOOKUP(Táblázat278[[#This Row],[Játékos2]],Táblázat24[],4,0),"")</f>
        <v/>
      </c>
      <c r="J29" s="1" t="str">
        <f>IF(Táblázat278[[#This Row],[Játékos2]]&lt;&gt;0,VLOOKUP(Táblázat278[[#This Row],[Játékos2]],Táblázat24[],5,0),"")</f>
        <v/>
      </c>
      <c r="K29" s="3" t="str">
        <f>IF(Táblázat278[[#This Row],[Játékos2]]&lt;&gt;0,VLOOKUP(Táblázat278[[#This Row],[Játékos2]],Táblázat24[],6,0),"")</f>
        <v/>
      </c>
      <c r="L29" s="1" t="str">
        <f>IF(Táblázat278[[#This Row],[Játékos]]&lt;&gt;0,SUM(D29,H29),"")</f>
        <v/>
      </c>
      <c r="M29" s="1" t="str">
        <f>IF(Táblázat278[[#This Row],[Játékos]]&lt;&gt;0,SUM(E29,I29),"")</f>
        <v/>
      </c>
      <c r="N29" s="1" t="str">
        <f>IF(Táblázat278[[#This Row],[Játékos]]&lt;&gt;0,SUM(F29,J29),"")</f>
        <v/>
      </c>
      <c r="O29" s="3">
        <f>IF(Táblázat278[[#This Row],[Játékos]]&lt;&gt;0,SUM(L29:M29),0)</f>
        <v>0</v>
      </c>
    </row>
    <row r="30" spans="1:15" x14ac:dyDescent="0.25">
      <c r="A30" s="1" t="s">
        <v>89</v>
      </c>
      <c r="D30" s="1" t="str">
        <f>IF(Táblázat278[[#This Row],[Játékos]]&lt;&gt;0,VLOOKUP(Táblázat278[[#This Row],[Játékos]],Táblázat24[],3,0),"")</f>
        <v/>
      </c>
      <c r="E30" s="1" t="str">
        <f>IF(Táblázat278[[#This Row],[Játékos]]&lt;&gt;0,VLOOKUP(Táblázat278[[#This Row],[Játékos]],Táblázat24[],4,0),"")</f>
        <v/>
      </c>
      <c r="F30" s="1" t="str">
        <f>IF(Táblázat278[[#This Row],[Játékos]]&lt;&gt;0,VLOOKUP(Táblázat278[[#This Row],[Játékos]],Táblázat24[],5,0),"")</f>
        <v/>
      </c>
      <c r="G30" s="3" t="str">
        <f>IF(Táblázat278[[#This Row],[Játékos]]&lt;&gt;0,VLOOKUP(Táblázat278[[#This Row],[Játékos]],Táblázat24[],6,0),"")</f>
        <v/>
      </c>
      <c r="H30" s="1" t="str">
        <f>IF(Táblázat278[[#This Row],[Játékos2]]&lt;&gt;0,VLOOKUP(Táblázat278[[#This Row],[Játékos2]],Táblázat24[],3,0),"")</f>
        <v/>
      </c>
      <c r="I30" s="1" t="str">
        <f>IF(Táblázat278[[#This Row],[Játékos2]]&lt;&gt;0,VLOOKUP(Táblázat278[[#This Row],[Játékos2]],Táblázat24[],4,0),"")</f>
        <v/>
      </c>
      <c r="J30" s="1" t="str">
        <f>IF(Táblázat278[[#This Row],[Játékos2]]&lt;&gt;0,VLOOKUP(Táblázat278[[#This Row],[Játékos2]],Táblázat24[],5,0),"")</f>
        <v/>
      </c>
      <c r="K30" s="3" t="str">
        <f>IF(Táblázat278[[#This Row],[Játékos2]]&lt;&gt;0,VLOOKUP(Táblázat278[[#This Row],[Játékos2]],Táblázat24[],6,0),"")</f>
        <v/>
      </c>
      <c r="L30" s="1" t="str">
        <f>IF(Táblázat278[[#This Row],[Játékos]]&lt;&gt;0,SUM(D30,H30),"")</f>
        <v/>
      </c>
      <c r="M30" s="1" t="str">
        <f>IF(Táblázat278[[#This Row],[Játékos]]&lt;&gt;0,SUM(E30,I30),"")</f>
        <v/>
      </c>
      <c r="N30" s="1" t="str">
        <f>IF(Táblázat278[[#This Row],[Játékos]]&lt;&gt;0,SUM(F30,J30),"")</f>
        <v/>
      </c>
      <c r="O30" s="3">
        <f>IF(Táblázat278[[#This Row],[Játékos]]&lt;&gt;0,SUM(L30:M30),0)</f>
        <v>0</v>
      </c>
    </row>
    <row r="31" spans="1:15" x14ac:dyDescent="0.25">
      <c r="A31" s="1" t="s">
        <v>90</v>
      </c>
      <c r="D31" s="1" t="str">
        <f>IF(Táblázat278[[#This Row],[Játékos]]&lt;&gt;0,VLOOKUP(Táblázat278[[#This Row],[Játékos]],Táblázat24[],3,0),"")</f>
        <v/>
      </c>
      <c r="E31" s="1" t="str">
        <f>IF(Táblázat278[[#This Row],[Játékos]]&lt;&gt;0,VLOOKUP(Táblázat278[[#This Row],[Játékos]],Táblázat24[],4,0),"")</f>
        <v/>
      </c>
      <c r="F31" s="1" t="str">
        <f>IF(Táblázat278[[#This Row],[Játékos]]&lt;&gt;0,VLOOKUP(Táblázat278[[#This Row],[Játékos]],Táblázat24[],5,0),"")</f>
        <v/>
      </c>
      <c r="G31" s="3" t="str">
        <f>IF(Táblázat278[[#This Row],[Játékos]]&lt;&gt;0,VLOOKUP(Táblázat278[[#This Row],[Játékos]],Táblázat24[],6,0),"")</f>
        <v/>
      </c>
      <c r="H31" s="1" t="str">
        <f>IF(Táblázat278[[#This Row],[Játékos2]]&lt;&gt;0,VLOOKUP(Táblázat278[[#This Row],[Játékos2]],Táblázat24[],3,0),"")</f>
        <v/>
      </c>
      <c r="I31" s="1" t="str">
        <f>IF(Táblázat278[[#This Row],[Játékos2]]&lt;&gt;0,VLOOKUP(Táblázat278[[#This Row],[Játékos2]],Táblázat24[],4,0),"")</f>
        <v/>
      </c>
      <c r="J31" s="1" t="str">
        <f>IF(Táblázat278[[#This Row],[Játékos2]]&lt;&gt;0,VLOOKUP(Táblázat278[[#This Row],[Játékos2]],Táblázat24[],5,0),"")</f>
        <v/>
      </c>
      <c r="K31" s="3" t="str">
        <f>IF(Táblázat278[[#This Row],[Játékos2]]&lt;&gt;0,VLOOKUP(Táblázat278[[#This Row],[Játékos2]],Táblázat24[],6,0),"")</f>
        <v/>
      </c>
      <c r="L31" s="1" t="str">
        <f>IF(Táblázat278[[#This Row],[Játékos]]&lt;&gt;0,SUM(D31,H31),"")</f>
        <v/>
      </c>
      <c r="M31" s="1" t="str">
        <f>IF(Táblázat278[[#This Row],[Játékos]]&lt;&gt;0,SUM(E31,I31),"")</f>
        <v/>
      </c>
      <c r="N31" s="1" t="str">
        <f>IF(Táblázat278[[#This Row],[Játékos]]&lt;&gt;0,SUM(F31,J31),"")</f>
        <v/>
      </c>
      <c r="O31" s="3">
        <f>IF(Táblázat278[[#This Row],[Játékos]]&lt;&gt;0,SUM(L31:M31),0)</f>
        <v>0</v>
      </c>
    </row>
    <row r="32" spans="1:15" x14ac:dyDescent="0.25">
      <c r="A32" s="1" t="s">
        <v>91</v>
      </c>
      <c r="D32" s="1" t="str">
        <f>IF(Táblázat278[[#This Row],[Játékos]]&lt;&gt;0,VLOOKUP(Táblázat278[[#This Row],[Játékos]],Táblázat24[],3,0),"")</f>
        <v/>
      </c>
      <c r="E32" s="1" t="str">
        <f>IF(Táblázat278[[#This Row],[Játékos]]&lt;&gt;0,VLOOKUP(Táblázat278[[#This Row],[Játékos]],Táblázat24[],4,0),"")</f>
        <v/>
      </c>
      <c r="F32" s="1" t="str">
        <f>IF(Táblázat278[[#This Row],[Játékos]]&lt;&gt;0,VLOOKUP(Táblázat278[[#This Row],[Játékos]],Táblázat24[],5,0),"")</f>
        <v/>
      </c>
      <c r="G32" s="3" t="str">
        <f>IF(Táblázat278[[#This Row],[Játékos]]&lt;&gt;0,VLOOKUP(Táblázat278[[#This Row],[Játékos]],Táblázat24[],6,0),"")</f>
        <v/>
      </c>
      <c r="H32" s="1" t="str">
        <f>IF(Táblázat278[[#This Row],[Játékos2]]&lt;&gt;0,VLOOKUP(Táblázat278[[#This Row],[Játékos2]],Táblázat24[],3,0),"")</f>
        <v/>
      </c>
      <c r="I32" s="1" t="str">
        <f>IF(Táblázat278[[#This Row],[Játékos2]]&lt;&gt;0,VLOOKUP(Táblázat278[[#This Row],[Játékos2]],Táblázat24[],4,0),"")</f>
        <v/>
      </c>
      <c r="J32" s="1" t="str">
        <f>IF(Táblázat278[[#This Row],[Játékos2]]&lt;&gt;0,VLOOKUP(Táblázat278[[#This Row],[Játékos2]],Táblázat24[],5,0),"")</f>
        <v/>
      </c>
      <c r="K32" s="3" t="str">
        <f>IF(Táblázat278[[#This Row],[Játékos2]]&lt;&gt;0,VLOOKUP(Táblázat278[[#This Row],[Játékos2]],Táblázat24[],6,0),"")</f>
        <v/>
      </c>
      <c r="L32" s="1" t="str">
        <f>IF(Táblázat278[[#This Row],[Játékos]]&lt;&gt;0,SUM(D32,H32),"")</f>
        <v/>
      </c>
      <c r="M32" s="1" t="str">
        <f>IF(Táblázat278[[#This Row],[Játékos]]&lt;&gt;0,SUM(E32,I32),"")</f>
        <v/>
      </c>
      <c r="N32" s="1" t="str">
        <f>IF(Táblázat278[[#This Row],[Játékos]]&lt;&gt;0,SUM(F32,J32),"")</f>
        <v/>
      </c>
      <c r="O32" s="3">
        <f>IF(Táblázat278[[#This Row],[Játékos]]&lt;&gt;0,SUM(L32:M32),0)</f>
        <v>0</v>
      </c>
    </row>
    <row r="33" spans="1:15" x14ac:dyDescent="0.25">
      <c r="A33" s="1" t="s">
        <v>92</v>
      </c>
      <c r="D33" s="1" t="str">
        <f>IF(Táblázat278[[#This Row],[Játékos]]&lt;&gt;0,VLOOKUP(Táblázat278[[#This Row],[Játékos]],Táblázat24[],3,0),"")</f>
        <v/>
      </c>
      <c r="E33" s="1" t="str">
        <f>IF(Táblázat278[[#This Row],[Játékos]]&lt;&gt;0,VLOOKUP(Táblázat278[[#This Row],[Játékos]],Táblázat24[],4,0),"")</f>
        <v/>
      </c>
      <c r="F33" s="1" t="str">
        <f>IF(Táblázat278[[#This Row],[Játékos]]&lt;&gt;0,VLOOKUP(Táblázat278[[#This Row],[Játékos]],Táblázat24[],5,0),"")</f>
        <v/>
      </c>
      <c r="G33" s="3" t="str">
        <f>IF(Táblázat278[[#This Row],[Játékos]]&lt;&gt;0,VLOOKUP(Táblázat278[[#This Row],[Játékos]],Táblázat24[],6,0),"")</f>
        <v/>
      </c>
      <c r="H33" s="1" t="str">
        <f>IF(Táblázat278[[#This Row],[Játékos2]]&lt;&gt;0,VLOOKUP(Táblázat278[[#This Row],[Játékos2]],Táblázat24[],3,0),"")</f>
        <v/>
      </c>
      <c r="I33" s="1" t="str">
        <f>IF(Táblázat278[[#This Row],[Játékos2]]&lt;&gt;0,VLOOKUP(Táblázat278[[#This Row],[Játékos2]],Táblázat24[],4,0),"")</f>
        <v/>
      </c>
      <c r="J33" s="1" t="str">
        <f>IF(Táblázat278[[#This Row],[Játékos2]]&lt;&gt;0,VLOOKUP(Táblázat278[[#This Row],[Játékos2]],Táblázat24[],5,0),"")</f>
        <v/>
      </c>
      <c r="K33" s="3" t="str">
        <f>IF(Táblázat278[[#This Row],[Játékos2]]&lt;&gt;0,VLOOKUP(Táblázat278[[#This Row],[Játékos2]],Táblázat24[],6,0),"")</f>
        <v/>
      </c>
      <c r="L33" s="1" t="str">
        <f>IF(Táblázat278[[#This Row],[Játékos]]&lt;&gt;0,SUM(D33,H33),"")</f>
        <v/>
      </c>
      <c r="M33" s="1" t="str">
        <f>IF(Táblázat278[[#This Row],[Játékos]]&lt;&gt;0,SUM(E33,I33),"")</f>
        <v/>
      </c>
      <c r="N33" s="1" t="str">
        <f>IF(Táblázat278[[#This Row],[Játékos]]&lt;&gt;0,SUM(F33,J33),"")</f>
        <v/>
      </c>
      <c r="O33" s="3">
        <f>IF(Táblázat278[[#This Row],[Játékos]]&lt;&gt;0,SUM(L33:M33),0)</f>
        <v>0</v>
      </c>
    </row>
    <row r="34" spans="1:15" x14ac:dyDescent="0.25">
      <c r="A34" s="1" t="s">
        <v>93</v>
      </c>
      <c r="D34" s="1" t="str">
        <f>IF(Táblázat278[[#This Row],[Játékos]]&lt;&gt;0,VLOOKUP(Táblázat278[[#This Row],[Játékos]],Táblázat24[],3,0),"")</f>
        <v/>
      </c>
      <c r="E34" s="1" t="str">
        <f>IF(Táblázat278[[#This Row],[Játékos]]&lt;&gt;0,VLOOKUP(Táblázat278[[#This Row],[Játékos]],Táblázat24[],4,0),"")</f>
        <v/>
      </c>
      <c r="F34" s="1" t="str">
        <f>IF(Táblázat278[[#This Row],[Játékos]]&lt;&gt;0,VLOOKUP(Táblázat278[[#This Row],[Játékos]],Táblázat24[],5,0),"")</f>
        <v/>
      </c>
      <c r="G34" s="3" t="str">
        <f>IF(Táblázat278[[#This Row],[Játékos]]&lt;&gt;0,VLOOKUP(Táblázat278[[#This Row],[Játékos]],Táblázat24[],6,0),"")</f>
        <v/>
      </c>
      <c r="H34" s="1" t="str">
        <f>IF(Táblázat278[[#This Row],[Játékos2]]&lt;&gt;0,VLOOKUP(Táblázat278[[#This Row],[Játékos2]],Táblázat24[],3,0),"")</f>
        <v/>
      </c>
      <c r="I34" s="1" t="str">
        <f>IF(Táblázat278[[#This Row],[Játékos2]]&lt;&gt;0,VLOOKUP(Táblázat278[[#This Row],[Játékos2]],Táblázat24[],4,0),"")</f>
        <v/>
      </c>
      <c r="J34" s="1" t="str">
        <f>IF(Táblázat278[[#This Row],[Játékos2]]&lt;&gt;0,VLOOKUP(Táblázat278[[#This Row],[Játékos2]],Táblázat24[],5,0),"")</f>
        <v/>
      </c>
      <c r="K34" s="3" t="str">
        <f>IF(Táblázat278[[#This Row],[Játékos2]]&lt;&gt;0,VLOOKUP(Táblázat278[[#This Row],[Játékos2]],Táblázat24[],6,0),"")</f>
        <v/>
      </c>
      <c r="L34" s="1" t="str">
        <f>IF(Táblázat278[[#This Row],[Játékos]]&lt;&gt;0,SUM(D34,H34),"")</f>
        <v/>
      </c>
      <c r="M34" s="1" t="str">
        <f>IF(Táblázat278[[#This Row],[Játékos]]&lt;&gt;0,SUM(E34,I34),"")</f>
        <v/>
      </c>
      <c r="N34" s="1" t="str">
        <f>IF(Táblázat278[[#This Row],[Játékos]]&lt;&gt;0,SUM(F34,J34),"")</f>
        <v/>
      </c>
      <c r="O34" s="3">
        <f>IF(Táblázat278[[#This Row],[Játékos]]&lt;&gt;0,SUM(L34:M34),0)</f>
        <v>0</v>
      </c>
    </row>
    <row r="35" spans="1:15" x14ac:dyDescent="0.25">
      <c r="D35" s="1" t="str">
        <f>IF(Táblázat278[[#This Row],[Játékos]]&lt;&gt;0,VLOOKUP(Táblázat278[[#This Row],[Játékos]],Táblázat24[],3,0),"")</f>
        <v/>
      </c>
      <c r="E35" s="1" t="str">
        <f>IF(Táblázat278[[#This Row],[Játékos]]&lt;&gt;0,VLOOKUP(Táblázat278[[#This Row],[Játékos]],Táblázat24[],4,0),"")</f>
        <v/>
      </c>
      <c r="F35" s="1" t="str">
        <f>IF(Táblázat278[[#This Row],[Játékos]]&lt;&gt;0,VLOOKUP(Táblázat278[[#This Row],[Játékos]],Táblázat24[],5,0),"")</f>
        <v/>
      </c>
      <c r="G35" s="3" t="str">
        <f>IF(Táblázat278[[#This Row],[Játékos]]&lt;&gt;0,VLOOKUP(Táblázat278[[#This Row],[Játékos]],Táblázat24[],6,0),"")</f>
        <v/>
      </c>
      <c r="H35" s="1" t="str">
        <f>IF(Táblázat278[[#This Row],[Játékos2]]&lt;&gt;0,VLOOKUP(Táblázat278[[#This Row],[Játékos2]],Táblázat24[],3,0),"")</f>
        <v/>
      </c>
      <c r="I35" s="1" t="str">
        <f>IF(Táblázat278[[#This Row],[Játékos2]]&lt;&gt;0,VLOOKUP(Táblázat278[[#This Row],[Játékos2]],Táblázat24[],4,0),"")</f>
        <v/>
      </c>
      <c r="J35" s="1" t="str">
        <f>IF(Táblázat278[[#This Row],[Játékos2]]&lt;&gt;0,VLOOKUP(Táblázat278[[#This Row],[Játékos2]],Táblázat24[],5,0),"")</f>
        <v/>
      </c>
      <c r="K35" s="3" t="str">
        <f>IF(Táblázat278[[#This Row],[Játékos2]]&lt;&gt;0,VLOOKUP(Táblázat278[[#This Row],[Játékos2]],Táblázat24[],6,0),"")</f>
        <v/>
      </c>
      <c r="L35" s="1" t="str">
        <f>IF(Táblázat278[[#This Row],[Játékos]]&lt;&gt;0,SUM(D35,H35),"")</f>
        <v/>
      </c>
      <c r="M35" s="1" t="str">
        <f>IF(Táblázat278[[#This Row],[Játékos]]&lt;&gt;0,SUM(E35,I35),"")</f>
        <v/>
      </c>
      <c r="N35" s="1" t="str">
        <f>IF(Táblázat278[[#This Row],[Játékos]]&lt;&gt;0,SUM(F35,J35),"")</f>
        <v/>
      </c>
      <c r="O35" s="3">
        <f>IF(Táblázat278[[#This Row],[Játékos]]&lt;&gt;0,SUM(L35:M35),0)</f>
        <v>0</v>
      </c>
    </row>
    <row r="36" spans="1:15" x14ac:dyDescent="0.25">
      <c r="D36" s="1" t="str">
        <f>IF(Táblázat278[[#This Row],[Játékos]]&lt;&gt;0,VLOOKUP(Táblázat278[[#This Row],[Játékos]],Táblázat24[],3,0),"")</f>
        <v/>
      </c>
      <c r="E36" s="1" t="str">
        <f>IF(Táblázat278[[#This Row],[Játékos]]&lt;&gt;0,VLOOKUP(Táblázat278[[#This Row],[Játékos]],Táblázat24[],4,0),"")</f>
        <v/>
      </c>
      <c r="F36" s="1" t="str">
        <f>IF(Táblázat278[[#This Row],[Játékos]]&lt;&gt;0,VLOOKUP(Táblázat278[[#This Row],[Játékos]],Táblázat24[],5,0),"")</f>
        <v/>
      </c>
      <c r="G36" s="3" t="str">
        <f>IF(Táblázat278[[#This Row],[Játékos]]&lt;&gt;0,VLOOKUP(Táblázat278[[#This Row],[Játékos]],Táblázat24[],6,0),"")</f>
        <v/>
      </c>
      <c r="H36" s="1" t="str">
        <f>IF(Táblázat278[[#This Row],[Játékos2]]&lt;&gt;0,VLOOKUP(Táblázat278[[#This Row],[Játékos2]],Táblázat24[],3,0),"")</f>
        <v/>
      </c>
      <c r="I36" s="1" t="str">
        <f>IF(Táblázat278[[#This Row],[Játékos2]]&lt;&gt;0,VLOOKUP(Táblázat278[[#This Row],[Játékos2]],Táblázat24[],4,0),"")</f>
        <v/>
      </c>
      <c r="J36" s="1" t="str">
        <f>IF(Táblázat278[[#This Row],[Játékos2]]&lt;&gt;0,VLOOKUP(Táblázat278[[#This Row],[Játékos2]],Táblázat24[],5,0),"")</f>
        <v/>
      </c>
      <c r="K36" s="3" t="str">
        <f>IF(Táblázat278[[#This Row],[Játékos2]]&lt;&gt;0,VLOOKUP(Táblázat278[[#This Row],[Játékos2]],Táblázat24[],6,0),"")</f>
        <v/>
      </c>
      <c r="L36" s="1" t="str">
        <f>IF(Táblázat278[[#This Row],[Játékos]]&lt;&gt;0,SUM(D36,H36),"")</f>
        <v/>
      </c>
      <c r="M36" s="1" t="str">
        <f>IF(Táblázat278[[#This Row],[Játékos]]&lt;&gt;0,SUM(E36,I36),"")</f>
        <v/>
      </c>
      <c r="N36" s="1" t="str">
        <f>IF(Táblázat278[[#This Row],[Játékos]]&lt;&gt;0,SUM(F36,J36),"")</f>
        <v/>
      </c>
      <c r="O36" s="3">
        <f>IF(Táblázat278[[#This Row],[Játékos]]&lt;&gt;0,SUM(L36:M36),0)</f>
        <v>0</v>
      </c>
    </row>
    <row r="37" spans="1:15" x14ac:dyDescent="0.25">
      <c r="D37" s="1" t="str">
        <f>IF(Táblázat278[[#This Row],[Játékos]]&lt;&gt;0,VLOOKUP(Táblázat278[[#This Row],[Játékos]],Táblázat24[],3,0),"")</f>
        <v/>
      </c>
      <c r="E37" s="1" t="str">
        <f>IF(Táblázat278[[#This Row],[Játékos]]&lt;&gt;0,VLOOKUP(Táblázat278[[#This Row],[Játékos]],Táblázat24[],4,0),"")</f>
        <v/>
      </c>
      <c r="F37" s="1" t="str">
        <f>IF(Táblázat278[[#This Row],[Játékos]]&lt;&gt;0,VLOOKUP(Táblázat278[[#This Row],[Játékos]],Táblázat24[],5,0),"")</f>
        <v/>
      </c>
      <c r="G37" s="3" t="str">
        <f>IF(Táblázat278[[#This Row],[Játékos]]&lt;&gt;0,VLOOKUP(Táblázat278[[#This Row],[Játékos]],Táblázat24[],6,0),"")</f>
        <v/>
      </c>
      <c r="H37" s="1" t="str">
        <f>IF(Táblázat278[[#This Row],[Játékos2]]&lt;&gt;0,VLOOKUP(Táblázat278[[#This Row],[Játékos2]],Táblázat24[],3,0),"")</f>
        <v/>
      </c>
      <c r="I37" s="1" t="str">
        <f>IF(Táblázat278[[#This Row],[Játékos2]]&lt;&gt;0,VLOOKUP(Táblázat278[[#This Row],[Játékos2]],Táblázat24[],4,0),"")</f>
        <v/>
      </c>
      <c r="J37" s="1" t="str">
        <f>IF(Táblázat278[[#This Row],[Játékos2]]&lt;&gt;0,VLOOKUP(Táblázat278[[#This Row],[Játékos2]],Táblázat24[],5,0),"")</f>
        <v/>
      </c>
      <c r="K37" s="3" t="str">
        <f>IF(Táblázat278[[#This Row],[Játékos2]]&lt;&gt;0,VLOOKUP(Táblázat278[[#This Row],[Játékos2]],Táblázat24[],6,0),"")</f>
        <v/>
      </c>
      <c r="L37" s="1" t="str">
        <f>IF(Táblázat278[[#This Row],[Játékos]]&lt;&gt;0,SUM(D37,H37),"")</f>
        <v/>
      </c>
      <c r="M37" s="1" t="str">
        <f>IF(Táblázat278[[#This Row],[Játékos]]&lt;&gt;0,SUM(E37,I37),"")</f>
        <v/>
      </c>
      <c r="N37" s="1" t="str">
        <f>IF(Táblázat278[[#This Row],[Játékos]]&lt;&gt;0,SUM(F37,J37),"")</f>
        <v/>
      </c>
      <c r="O37" s="3">
        <f>IF(Táblázat278[[#This Row],[Játékos]]&lt;&gt;0,SUM(L37:M37),0)</f>
        <v>0</v>
      </c>
    </row>
    <row r="38" spans="1:15" x14ac:dyDescent="0.25">
      <c r="D38" s="1" t="str">
        <f>IF(Táblázat278[[#This Row],[Játékos]]&lt;&gt;0,VLOOKUP(Táblázat278[[#This Row],[Játékos]],Táblázat24[],3,0),"")</f>
        <v/>
      </c>
      <c r="E38" s="1" t="str">
        <f>IF(Táblázat278[[#This Row],[Játékos]]&lt;&gt;0,VLOOKUP(Táblázat278[[#This Row],[Játékos]],Táblázat24[],4,0),"")</f>
        <v/>
      </c>
      <c r="F38" s="1" t="str">
        <f>IF(Táblázat278[[#This Row],[Játékos]]&lt;&gt;0,VLOOKUP(Táblázat278[[#This Row],[Játékos]],Táblázat24[],5,0),"")</f>
        <v/>
      </c>
      <c r="G38" s="3" t="str">
        <f>IF(Táblázat278[[#This Row],[Játékos]]&lt;&gt;0,VLOOKUP(Táblázat278[[#This Row],[Játékos]],Táblázat24[],6,0),"")</f>
        <v/>
      </c>
      <c r="H38" s="1" t="str">
        <f>IF(Táblázat278[[#This Row],[Játékos2]]&lt;&gt;0,VLOOKUP(Táblázat278[[#This Row],[Játékos2]],Táblázat24[],3,0),"")</f>
        <v/>
      </c>
      <c r="I38" s="1" t="str">
        <f>IF(Táblázat278[[#This Row],[Játékos2]]&lt;&gt;0,VLOOKUP(Táblázat278[[#This Row],[Játékos2]],Táblázat24[],4,0),"")</f>
        <v/>
      </c>
      <c r="J38" s="1" t="str">
        <f>IF(Táblázat278[[#This Row],[Játékos2]]&lt;&gt;0,VLOOKUP(Táblázat278[[#This Row],[Játékos2]],Táblázat24[],5,0),"")</f>
        <v/>
      </c>
      <c r="K38" s="3" t="str">
        <f>IF(Táblázat278[[#This Row],[Játékos2]]&lt;&gt;0,VLOOKUP(Táblázat278[[#This Row],[Játékos2]],Táblázat24[],6,0),"")</f>
        <v/>
      </c>
      <c r="L38" s="1" t="str">
        <f>IF(Táblázat278[[#This Row],[Játékos]]&lt;&gt;0,SUM(D38,H38),"")</f>
        <v/>
      </c>
      <c r="M38" s="1" t="str">
        <f>IF(Táblázat278[[#This Row],[Játékos]]&lt;&gt;0,SUM(E38,I38),"")</f>
        <v/>
      </c>
      <c r="N38" s="1" t="str">
        <f>IF(Táblázat278[[#This Row],[Játékos]]&lt;&gt;0,SUM(F38,J38),"")</f>
        <v/>
      </c>
      <c r="O38" s="3">
        <f>IF(Táblázat278[[#This Row],[Játékos]]&lt;&gt;0,SUM(L38:M38),0)</f>
        <v>0</v>
      </c>
    </row>
    <row r="39" spans="1:15" x14ac:dyDescent="0.25">
      <c r="D39" s="1" t="str">
        <f>IF(Táblázat278[[#This Row],[Játékos]]&lt;&gt;0,VLOOKUP(Táblázat278[[#This Row],[Játékos]],Táblázat24[],3,0),"")</f>
        <v/>
      </c>
      <c r="E39" s="1" t="str">
        <f>IF(Táblázat278[[#This Row],[Játékos]]&lt;&gt;0,VLOOKUP(Táblázat278[[#This Row],[Játékos]],Táblázat24[],4,0),"")</f>
        <v/>
      </c>
      <c r="F39" s="1" t="str">
        <f>IF(Táblázat278[[#This Row],[Játékos]]&lt;&gt;0,VLOOKUP(Táblázat278[[#This Row],[Játékos]],Táblázat24[],5,0),"")</f>
        <v/>
      </c>
      <c r="G39" s="3" t="str">
        <f>IF(Táblázat278[[#This Row],[Játékos]]&lt;&gt;0,VLOOKUP(Táblázat278[[#This Row],[Játékos]],Táblázat24[],6,0),"")</f>
        <v/>
      </c>
      <c r="H39" s="1" t="str">
        <f>IF(Táblázat278[[#This Row],[Játékos2]]&lt;&gt;0,VLOOKUP(Táblázat278[[#This Row],[Játékos2]],Táblázat24[],3,0),"")</f>
        <v/>
      </c>
      <c r="I39" s="1" t="str">
        <f>IF(Táblázat278[[#This Row],[Játékos2]]&lt;&gt;0,VLOOKUP(Táblázat278[[#This Row],[Játékos2]],Táblázat24[],4,0),"")</f>
        <v/>
      </c>
      <c r="J39" s="1" t="str">
        <f>IF(Táblázat278[[#This Row],[Játékos2]]&lt;&gt;0,VLOOKUP(Táblázat278[[#This Row],[Játékos2]],Táblázat24[],5,0),"")</f>
        <v/>
      </c>
      <c r="K39" s="3" t="str">
        <f>IF(Táblázat278[[#This Row],[Játékos2]]&lt;&gt;0,VLOOKUP(Táblázat278[[#This Row],[Játékos2]],Táblázat24[],6,0),"")</f>
        <v/>
      </c>
      <c r="L39" s="1" t="str">
        <f>IF(Táblázat278[[#This Row],[Játékos]]&lt;&gt;0,SUM(D39,H39),"")</f>
        <v/>
      </c>
      <c r="M39" s="1" t="str">
        <f>IF(Táblázat278[[#This Row],[Játékos]]&lt;&gt;0,SUM(E39,I39),"")</f>
        <v/>
      </c>
      <c r="N39" s="1" t="str">
        <f>IF(Táblázat278[[#This Row],[Játékos]]&lt;&gt;0,SUM(F39,J39),"")</f>
        <v/>
      </c>
      <c r="O39" s="3">
        <f>IF(Táblázat278[[#This Row],[Játékos]]&lt;&gt;0,SUM(L39:M39),0)</f>
        <v>0</v>
      </c>
    </row>
    <row r="40" spans="1:15" x14ac:dyDescent="0.25">
      <c r="D40" s="1" t="str">
        <f>IF(Táblázat278[[#This Row],[Játékos]]&lt;&gt;0,VLOOKUP(Táblázat278[[#This Row],[Játékos]],Táblázat24[],3,0),"")</f>
        <v/>
      </c>
      <c r="E40" s="1" t="str">
        <f>IF(Táblázat278[[#This Row],[Játékos]]&lt;&gt;0,VLOOKUP(Táblázat278[[#This Row],[Játékos]],Táblázat24[],4,0),"")</f>
        <v/>
      </c>
      <c r="F40" s="1" t="str">
        <f>IF(Táblázat278[[#This Row],[Játékos]]&lt;&gt;0,VLOOKUP(Táblázat278[[#This Row],[Játékos]],Táblázat24[],5,0),"")</f>
        <v/>
      </c>
      <c r="G40" s="3" t="str">
        <f>IF(Táblázat278[[#This Row],[Játékos]]&lt;&gt;0,VLOOKUP(Táblázat278[[#This Row],[Játékos]],Táblázat24[],6,0),"")</f>
        <v/>
      </c>
      <c r="H40" s="1" t="str">
        <f>IF(Táblázat278[[#This Row],[Játékos2]]&lt;&gt;0,VLOOKUP(Táblázat278[[#This Row],[Játékos2]],Táblázat24[],3,0),"")</f>
        <v/>
      </c>
      <c r="I40" s="1" t="str">
        <f>IF(Táblázat278[[#This Row],[Játékos2]]&lt;&gt;0,VLOOKUP(Táblázat278[[#This Row],[Játékos2]],Táblázat24[],4,0),"")</f>
        <v/>
      </c>
      <c r="J40" s="1" t="str">
        <f>IF(Táblázat278[[#This Row],[Játékos2]]&lt;&gt;0,VLOOKUP(Táblázat278[[#This Row],[Játékos2]],Táblázat24[],5,0),"")</f>
        <v/>
      </c>
      <c r="K40" s="3" t="str">
        <f>IF(Táblázat278[[#This Row],[Játékos2]]&lt;&gt;0,VLOOKUP(Táblázat278[[#This Row],[Játékos2]],Táblázat24[],6,0),"")</f>
        <v/>
      </c>
      <c r="L40" s="1" t="str">
        <f>IF(Táblázat278[[#This Row],[Játékos]]&lt;&gt;0,SUM(D40,H40),"")</f>
        <v/>
      </c>
      <c r="M40" s="1" t="str">
        <f>IF(Táblázat278[[#This Row],[Játékos]]&lt;&gt;0,SUM(E40,I40),"")</f>
        <v/>
      </c>
      <c r="N40" s="1" t="str">
        <f>IF(Táblázat278[[#This Row],[Játékos]]&lt;&gt;0,SUM(F40,J40),"")</f>
        <v/>
      </c>
      <c r="O40" s="3">
        <f>IF(Táblázat278[[#This Row],[Játékos]]&lt;&gt;0,SUM(L40:M40),0)</f>
        <v>0</v>
      </c>
    </row>
    <row r="41" spans="1:15" x14ac:dyDescent="0.25">
      <c r="D41" s="1" t="str">
        <f>IF(Táblázat278[[#This Row],[Játékos]]&lt;&gt;0,VLOOKUP(Táblázat278[[#This Row],[Játékos]],Táblázat24[],3,0),"")</f>
        <v/>
      </c>
      <c r="E41" s="1" t="str">
        <f>IF(Táblázat278[[#This Row],[Játékos]]&lt;&gt;0,VLOOKUP(Táblázat278[[#This Row],[Játékos]],Táblázat24[],4,0),"")</f>
        <v/>
      </c>
      <c r="F41" s="1" t="str">
        <f>IF(Táblázat278[[#This Row],[Játékos]]&lt;&gt;0,VLOOKUP(Táblázat278[[#This Row],[Játékos]],Táblázat24[],5,0),"")</f>
        <v/>
      </c>
      <c r="G41" s="3" t="str">
        <f>IF(Táblázat278[[#This Row],[Játékos]]&lt;&gt;0,VLOOKUP(Táblázat278[[#This Row],[Játékos]],Táblázat24[],6,0),"")</f>
        <v/>
      </c>
      <c r="H41" s="1" t="str">
        <f>IF(Táblázat278[[#This Row],[Játékos2]]&lt;&gt;0,VLOOKUP(Táblázat278[[#This Row],[Játékos2]],Táblázat24[],3,0),"")</f>
        <v/>
      </c>
      <c r="I41" s="1" t="str">
        <f>IF(Táblázat278[[#This Row],[Játékos2]]&lt;&gt;0,VLOOKUP(Táblázat278[[#This Row],[Játékos2]],Táblázat24[],4,0),"")</f>
        <v/>
      </c>
      <c r="J41" s="1" t="str">
        <f>IF(Táblázat278[[#This Row],[Játékos2]]&lt;&gt;0,VLOOKUP(Táblázat278[[#This Row],[Játékos2]],Táblázat24[],5,0),"")</f>
        <v/>
      </c>
      <c r="K41" s="3" t="str">
        <f>IF(Táblázat278[[#This Row],[Játékos2]]&lt;&gt;0,VLOOKUP(Táblázat278[[#This Row],[Játékos2]],Táblázat24[],6,0),"")</f>
        <v/>
      </c>
      <c r="L41" s="1" t="str">
        <f>IF(Táblázat278[[#This Row],[Játékos]]&lt;&gt;0,SUM(D41,H41),"")</f>
        <v/>
      </c>
      <c r="M41" s="1" t="str">
        <f>IF(Táblázat278[[#This Row],[Játékos]]&lt;&gt;0,SUM(E41,I41),"")</f>
        <v/>
      </c>
      <c r="N41" s="1" t="str">
        <f>IF(Táblázat278[[#This Row],[Játékos]]&lt;&gt;0,SUM(F41,J41),"")</f>
        <v/>
      </c>
      <c r="O41" s="3">
        <f>IF(Táblázat278[[#This Row],[Játékos]]&lt;&gt;0,SUM(L41:M41),0)</f>
        <v>0</v>
      </c>
    </row>
    <row r="42" spans="1:15" x14ac:dyDescent="0.25">
      <c r="D42" s="1" t="str">
        <f>IF(Táblázat278[[#This Row],[Játékos]]&lt;&gt;0,VLOOKUP(Táblázat278[[#This Row],[Játékos]],Táblázat24[],3,0),"")</f>
        <v/>
      </c>
      <c r="E42" s="1" t="str">
        <f>IF(Táblázat278[[#This Row],[Játékos]]&lt;&gt;0,VLOOKUP(Táblázat278[[#This Row],[Játékos]],Táblázat24[],4,0),"")</f>
        <v/>
      </c>
      <c r="F42" s="1" t="str">
        <f>IF(Táblázat278[[#This Row],[Játékos]]&lt;&gt;0,VLOOKUP(Táblázat278[[#This Row],[Játékos]],Táblázat24[],5,0),"")</f>
        <v/>
      </c>
      <c r="G42" s="3" t="str">
        <f>IF(Táblázat278[[#This Row],[Játékos]]&lt;&gt;0,VLOOKUP(Táblázat278[[#This Row],[Játékos]],Táblázat24[],6,0),"")</f>
        <v/>
      </c>
      <c r="H42" s="1" t="str">
        <f>IF(Táblázat278[[#This Row],[Játékos2]]&lt;&gt;0,VLOOKUP(Táblázat278[[#This Row],[Játékos2]],Táblázat24[],3,0),"")</f>
        <v/>
      </c>
      <c r="I42" s="1" t="str">
        <f>IF(Táblázat278[[#This Row],[Játékos2]]&lt;&gt;0,VLOOKUP(Táblázat278[[#This Row],[Játékos2]],Táblázat24[],4,0),"")</f>
        <v/>
      </c>
      <c r="J42" s="1" t="str">
        <f>IF(Táblázat278[[#This Row],[Játékos2]]&lt;&gt;0,VLOOKUP(Táblázat278[[#This Row],[Játékos2]],Táblázat24[],5,0),"")</f>
        <v/>
      </c>
      <c r="K42" s="3" t="str">
        <f>IF(Táblázat278[[#This Row],[Játékos2]]&lt;&gt;0,VLOOKUP(Táblázat278[[#This Row],[Játékos2]],Táblázat24[],6,0),"")</f>
        <v/>
      </c>
      <c r="L42" s="1" t="str">
        <f>IF(Táblázat278[[#This Row],[Játékos]]&lt;&gt;0,SUM(D42,H42),"")</f>
        <v/>
      </c>
      <c r="M42" s="1" t="str">
        <f>IF(Táblázat278[[#This Row],[Játékos]]&lt;&gt;0,SUM(E42,I42),"")</f>
        <v/>
      </c>
      <c r="N42" s="1" t="str">
        <f>IF(Táblázat278[[#This Row],[Játékos]]&lt;&gt;0,SUM(F42,J42),"")</f>
        <v/>
      </c>
      <c r="O42" s="3">
        <f>IF(Táblázat278[[#This Row],[Játékos]]&lt;&gt;0,SUM(L42:M42),0)</f>
        <v>0</v>
      </c>
    </row>
    <row r="43" spans="1:15" x14ac:dyDescent="0.25">
      <c r="D43" s="1" t="str">
        <f>IF(Táblázat278[[#This Row],[Játékos]]&lt;&gt;0,VLOOKUP(Táblázat278[[#This Row],[Játékos]],Táblázat24[],3,0),"")</f>
        <v/>
      </c>
      <c r="E43" s="1" t="str">
        <f>IF(Táblázat278[[#This Row],[Játékos]]&lt;&gt;0,VLOOKUP(Táblázat278[[#This Row],[Játékos]],Táblázat24[],4,0),"")</f>
        <v/>
      </c>
      <c r="F43" s="1" t="str">
        <f>IF(Táblázat278[[#This Row],[Játékos]]&lt;&gt;0,VLOOKUP(Táblázat278[[#This Row],[Játékos]],Táblázat24[],5,0),"")</f>
        <v/>
      </c>
      <c r="G43" s="3" t="str">
        <f>IF(Táblázat278[[#This Row],[Játékos]]&lt;&gt;0,VLOOKUP(Táblázat278[[#This Row],[Játékos]],Táblázat24[],6,0),"")</f>
        <v/>
      </c>
      <c r="H43" s="1" t="str">
        <f>IF(Táblázat278[[#This Row],[Játékos2]]&lt;&gt;0,VLOOKUP(Táblázat278[[#This Row],[Játékos2]],Táblázat24[],3,0),"")</f>
        <v/>
      </c>
      <c r="I43" s="1" t="str">
        <f>IF(Táblázat278[[#This Row],[Játékos2]]&lt;&gt;0,VLOOKUP(Táblázat278[[#This Row],[Játékos2]],Táblázat24[],4,0),"")</f>
        <v/>
      </c>
      <c r="J43" s="1" t="str">
        <f>IF(Táblázat278[[#This Row],[Játékos2]]&lt;&gt;0,VLOOKUP(Táblázat278[[#This Row],[Játékos2]],Táblázat24[],5,0),"")</f>
        <v/>
      </c>
      <c r="K43" s="3" t="str">
        <f>IF(Táblázat278[[#This Row],[Játékos2]]&lt;&gt;0,VLOOKUP(Táblázat278[[#This Row],[Játékos2]],Táblázat24[],6,0),"")</f>
        <v/>
      </c>
      <c r="L43" s="1" t="str">
        <f>IF(Táblázat278[[#This Row],[Játékos]]&lt;&gt;0,SUM(D43,H43),"")</f>
        <v/>
      </c>
      <c r="M43" s="1" t="str">
        <f>IF(Táblázat278[[#This Row],[Játékos]]&lt;&gt;0,SUM(E43,I43),"")</f>
        <v/>
      </c>
      <c r="N43" s="1" t="str">
        <f>IF(Táblázat278[[#This Row],[Játékos]]&lt;&gt;0,SUM(F43,J43),"")</f>
        <v/>
      </c>
      <c r="O43" s="3">
        <f>IF(Táblázat278[[#This Row],[Játékos]]&lt;&gt;0,SUM(L43:M43),0)</f>
        <v>0</v>
      </c>
    </row>
    <row r="44" spans="1:15" x14ac:dyDescent="0.25">
      <c r="D44" s="1" t="str">
        <f>IF(Táblázat278[[#This Row],[Játékos]]&lt;&gt;0,VLOOKUP(Táblázat278[[#This Row],[Játékos]],Táblázat24[],3,0),"")</f>
        <v/>
      </c>
      <c r="E44" s="1" t="str">
        <f>IF(Táblázat278[[#This Row],[Játékos]]&lt;&gt;0,VLOOKUP(Táblázat278[[#This Row],[Játékos]],Táblázat24[],4,0),"")</f>
        <v/>
      </c>
      <c r="F44" s="1" t="str">
        <f>IF(Táblázat278[[#This Row],[Játékos]]&lt;&gt;0,VLOOKUP(Táblázat278[[#This Row],[Játékos]],Táblázat24[],5,0),"")</f>
        <v/>
      </c>
      <c r="G44" s="3" t="str">
        <f>IF(Táblázat278[[#This Row],[Játékos]]&lt;&gt;0,VLOOKUP(Táblázat278[[#This Row],[Játékos]],Táblázat24[],6,0),"")</f>
        <v/>
      </c>
      <c r="H44" s="1" t="str">
        <f>IF(Táblázat278[[#This Row],[Játékos2]]&lt;&gt;0,VLOOKUP(Táblázat278[[#This Row],[Játékos2]],Táblázat24[],3,0),"")</f>
        <v/>
      </c>
      <c r="I44" s="1" t="str">
        <f>IF(Táblázat278[[#This Row],[Játékos2]]&lt;&gt;0,VLOOKUP(Táblázat278[[#This Row],[Játékos2]],Táblázat24[],4,0),"")</f>
        <v/>
      </c>
      <c r="J44" s="1" t="str">
        <f>IF(Táblázat278[[#This Row],[Játékos2]]&lt;&gt;0,VLOOKUP(Táblázat278[[#This Row],[Játékos2]],Táblázat24[],5,0),"")</f>
        <v/>
      </c>
      <c r="K44" s="3" t="str">
        <f>IF(Táblázat278[[#This Row],[Játékos2]]&lt;&gt;0,VLOOKUP(Táblázat278[[#This Row],[Játékos2]],Táblázat24[],6,0),"")</f>
        <v/>
      </c>
      <c r="L44" s="1" t="str">
        <f>IF(Táblázat278[[#This Row],[Játékos]]&lt;&gt;0,SUM(D44,H44),"")</f>
        <v/>
      </c>
      <c r="M44" s="1" t="str">
        <f>IF(Táblázat278[[#This Row],[Játékos]]&lt;&gt;0,SUM(E44,I44),"")</f>
        <v/>
      </c>
      <c r="N44" s="1" t="str">
        <f>IF(Táblázat278[[#This Row],[Játékos]]&lt;&gt;0,SUM(F44,J44),"")</f>
        <v/>
      </c>
      <c r="O44" s="3">
        <f>IF(Táblázat278[[#This Row],[Játékos]]&lt;&gt;0,SUM(L44:M44),0)</f>
        <v>0</v>
      </c>
    </row>
    <row r="45" spans="1:15" x14ac:dyDescent="0.25">
      <c r="D45" s="1" t="str">
        <f>IF(Táblázat278[[#This Row],[Játékos]]&lt;&gt;0,VLOOKUP(Táblázat278[[#This Row],[Játékos]],Táblázat24[],3,0),"")</f>
        <v/>
      </c>
      <c r="E45" s="1" t="str">
        <f>IF(Táblázat278[[#This Row],[Játékos]]&lt;&gt;0,VLOOKUP(Táblázat278[[#This Row],[Játékos]],Táblázat24[],4,0),"")</f>
        <v/>
      </c>
      <c r="F45" s="1" t="str">
        <f>IF(Táblázat278[[#This Row],[Játékos]]&lt;&gt;0,VLOOKUP(Táblázat278[[#This Row],[Játékos]],Táblázat24[],5,0),"")</f>
        <v/>
      </c>
      <c r="G45" s="3" t="str">
        <f>IF(Táblázat278[[#This Row],[Játékos]]&lt;&gt;0,VLOOKUP(Táblázat278[[#This Row],[Játékos]],Táblázat24[],6,0),"")</f>
        <v/>
      </c>
      <c r="H45" s="1" t="str">
        <f>IF(Táblázat278[[#This Row],[Játékos2]]&lt;&gt;0,VLOOKUP(Táblázat278[[#This Row],[Játékos2]],Táblázat24[],3,0),"")</f>
        <v/>
      </c>
      <c r="I45" s="1" t="str">
        <f>IF(Táblázat278[[#This Row],[Játékos2]]&lt;&gt;0,VLOOKUP(Táblázat278[[#This Row],[Játékos2]],Táblázat24[],4,0),"")</f>
        <v/>
      </c>
      <c r="J45" s="1" t="str">
        <f>IF(Táblázat278[[#This Row],[Játékos2]]&lt;&gt;0,VLOOKUP(Táblázat278[[#This Row],[Játékos2]],Táblázat24[],5,0),"")</f>
        <v/>
      </c>
      <c r="K45" s="3" t="str">
        <f>IF(Táblázat278[[#This Row],[Játékos2]]&lt;&gt;0,VLOOKUP(Táblázat278[[#This Row],[Játékos2]],Táblázat24[],6,0),"")</f>
        <v/>
      </c>
      <c r="L45" s="1" t="str">
        <f>IF(Táblázat278[[#This Row],[Játékos]]&lt;&gt;0,SUM(D45,H45),"")</f>
        <v/>
      </c>
      <c r="M45" s="1" t="str">
        <f>IF(Táblázat278[[#This Row],[Játékos]]&lt;&gt;0,SUM(E45,I45),"")</f>
        <v/>
      </c>
      <c r="N45" s="1" t="str">
        <f>IF(Táblázat278[[#This Row],[Játékos]]&lt;&gt;0,SUM(F45,J45),"")</f>
        <v/>
      </c>
      <c r="O45" s="3">
        <f>IF(Táblázat278[[#This Row],[Játékos]]&lt;&gt;0,SUM(L45:M45),0)</f>
        <v>0</v>
      </c>
    </row>
    <row r="46" spans="1:15" x14ac:dyDescent="0.25">
      <c r="D46" s="1" t="str">
        <f>IF(Táblázat278[[#This Row],[Játékos]]&lt;&gt;0,VLOOKUP(Táblázat278[[#This Row],[Játékos]],Táblázat24[],3,0),"")</f>
        <v/>
      </c>
      <c r="E46" s="1" t="str">
        <f>IF(Táblázat278[[#This Row],[Játékos]]&lt;&gt;0,VLOOKUP(Táblázat278[[#This Row],[Játékos]],Táblázat24[],4,0),"")</f>
        <v/>
      </c>
      <c r="F46" s="1" t="str">
        <f>IF(Táblázat278[[#This Row],[Játékos]]&lt;&gt;0,VLOOKUP(Táblázat278[[#This Row],[Játékos]],Táblázat24[],5,0),"")</f>
        <v/>
      </c>
      <c r="G46" s="3" t="str">
        <f>IF(Táblázat278[[#This Row],[Játékos]]&lt;&gt;0,VLOOKUP(Táblázat278[[#This Row],[Játékos]],Táblázat24[],6,0),"")</f>
        <v/>
      </c>
      <c r="H46" s="1" t="str">
        <f>IF(Táblázat278[[#This Row],[Játékos2]]&lt;&gt;0,VLOOKUP(Táblázat278[[#This Row],[Játékos2]],Táblázat24[],3,0),"")</f>
        <v/>
      </c>
      <c r="I46" s="1" t="str">
        <f>IF(Táblázat278[[#This Row],[Játékos2]]&lt;&gt;0,VLOOKUP(Táblázat278[[#This Row],[Játékos2]],Táblázat24[],4,0),"")</f>
        <v/>
      </c>
      <c r="J46" s="1" t="str">
        <f>IF(Táblázat278[[#This Row],[Játékos2]]&lt;&gt;0,VLOOKUP(Táblázat278[[#This Row],[Játékos2]],Táblázat24[],5,0),"")</f>
        <v/>
      </c>
      <c r="K46" s="3" t="str">
        <f>IF(Táblázat278[[#This Row],[Játékos2]]&lt;&gt;0,VLOOKUP(Táblázat278[[#This Row],[Játékos2]],Táblázat24[],6,0),"")</f>
        <v/>
      </c>
      <c r="L46" s="1" t="str">
        <f>IF(Táblázat278[[#This Row],[Játékos]]&lt;&gt;0,SUM(D46,H46),"")</f>
        <v/>
      </c>
      <c r="M46" s="1" t="str">
        <f>IF(Táblázat278[[#This Row],[Játékos]]&lt;&gt;0,SUM(E46,I46),"")</f>
        <v/>
      </c>
      <c r="N46" s="1" t="str">
        <f>IF(Táblázat278[[#This Row],[Játékos]]&lt;&gt;0,SUM(F46,J46),"")</f>
        <v/>
      </c>
      <c r="O46" s="3">
        <f>IF(Táblázat278[[#This Row],[Játékos]]&lt;&gt;0,SUM(L46:M46),0)</f>
        <v>0</v>
      </c>
    </row>
    <row r="47" spans="1:15" x14ac:dyDescent="0.25">
      <c r="D47" s="1" t="str">
        <f>IF(Táblázat278[[#This Row],[Játékos]]&lt;&gt;0,VLOOKUP(Táblázat278[[#This Row],[Játékos]],Táblázat24[],3,0),"")</f>
        <v/>
      </c>
      <c r="E47" s="1" t="str">
        <f>IF(Táblázat278[[#This Row],[Játékos]]&lt;&gt;0,VLOOKUP(Táblázat278[[#This Row],[Játékos]],Táblázat24[],4,0),"")</f>
        <v/>
      </c>
      <c r="F47" s="1" t="str">
        <f>IF(Táblázat278[[#This Row],[Játékos]]&lt;&gt;0,VLOOKUP(Táblázat278[[#This Row],[Játékos]],Táblázat24[],5,0),"")</f>
        <v/>
      </c>
      <c r="G47" s="3" t="str">
        <f>IF(Táblázat278[[#This Row],[Játékos]]&lt;&gt;0,VLOOKUP(Táblázat278[[#This Row],[Játékos]],Táblázat24[],6,0),"")</f>
        <v/>
      </c>
      <c r="H47" s="1" t="str">
        <f>IF(Táblázat278[[#This Row],[Játékos2]]&lt;&gt;0,VLOOKUP(Táblázat278[[#This Row],[Játékos2]],Táblázat24[],3,0),"")</f>
        <v/>
      </c>
      <c r="I47" s="1" t="str">
        <f>IF(Táblázat278[[#This Row],[Játékos2]]&lt;&gt;0,VLOOKUP(Táblázat278[[#This Row],[Játékos2]],Táblázat24[],4,0),"")</f>
        <v/>
      </c>
      <c r="J47" s="1" t="str">
        <f>IF(Táblázat278[[#This Row],[Játékos2]]&lt;&gt;0,VLOOKUP(Táblázat278[[#This Row],[Játékos2]],Táblázat24[],5,0),"")</f>
        <v/>
      </c>
      <c r="K47" s="3" t="str">
        <f>IF(Táblázat278[[#This Row],[Játékos2]]&lt;&gt;0,VLOOKUP(Táblázat278[[#This Row],[Játékos2]],Táblázat24[],6,0),"")</f>
        <v/>
      </c>
      <c r="L47" s="1" t="str">
        <f>IF(Táblázat278[[#This Row],[Játékos]]&lt;&gt;0,SUM(D47,H47),"")</f>
        <v/>
      </c>
      <c r="M47" s="1" t="str">
        <f>IF(Táblázat278[[#This Row],[Játékos]]&lt;&gt;0,SUM(E47,I47),"")</f>
        <v/>
      </c>
      <c r="N47" s="1" t="str">
        <f>IF(Táblázat278[[#This Row],[Játékos]]&lt;&gt;0,SUM(F47,J47),"")</f>
        <v/>
      </c>
      <c r="O47" s="3">
        <f>IF(Táblázat278[[#This Row],[Játékos]]&lt;&gt;0,SUM(L47:M47),0)</f>
        <v>0</v>
      </c>
    </row>
    <row r="48" spans="1:15" x14ac:dyDescent="0.25">
      <c r="D48" s="1" t="str">
        <f>IF(Táblázat278[[#This Row],[Játékos]]&lt;&gt;0,VLOOKUP(Táblázat278[[#This Row],[Játékos]],Táblázat24[],3,0),"")</f>
        <v/>
      </c>
      <c r="E48" s="1" t="str">
        <f>IF(Táblázat278[[#This Row],[Játékos]]&lt;&gt;0,VLOOKUP(Táblázat278[[#This Row],[Játékos]],Táblázat24[],4,0),"")</f>
        <v/>
      </c>
      <c r="F48" s="1" t="str">
        <f>IF(Táblázat278[[#This Row],[Játékos]]&lt;&gt;0,VLOOKUP(Táblázat278[[#This Row],[Játékos]],Táblázat24[],5,0),"")</f>
        <v/>
      </c>
      <c r="G48" s="3" t="str">
        <f>IF(Táblázat278[[#This Row],[Játékos]]&lt;&gt;0,VLOOKUP(Táblázat278[[#This Row],[Játékos]],Táblázat24[],6,0),"")</f>
        <v/>
      </c>
      <c r="H48" s="1" t="str">
        <f>IF(Táblázat278[[#This Row],[Játékos2]]&lt;&gt;0,VLOOKUP(Táblázat278[[#This Row],[Játékos2]],Táblázat24[],3,0),"")</f>
        <v/>
      </c>
      <c r="I48" s="1" t="str">
        <f>IF(Táblázat278[[#This Row],[Játékos2]]&lt;&gt;0,VLOOKUP(Táblázat278[[#This Row],[Játékos2]],Táblázat24[],4,0),"")</f>
        <v/>
      </c>
      <c r="J48" s="1" t="str">
        <f>IF(Táblázat278[[#This Row],[Játékos2]]&lt;&gt;0,VLOOKUP(Táblázat278[[#This Row],[Játékos2]],Táblázat24[],5,0),"")</f>
        <v/>
      </c>
      <c r="K48" s="3" t="str">
        <f>IF(Táblázat278[[#This Row],[Játékos2]]&lt;&gt;0,VLOOKUP(Táblázat278[[#This Row],[Játékos2]],Táblázat24[],6,0),"")</f>
        <v/>
      </c>
      <c r="L48" s="1" t="str">
        <f>IF(Táblázat278[[#This Row],[Játékos]]&lt;&gt;0,SUM(D48,H48),"")</f>
        <v/>
      </c>
      <c r="M48" s="1" t="str">
        <f>IF(Táblázat278[[#This Row],[Játékos]]&lt;&gt;0,SUM(E48,I48),"")</f>
        <v/>
      </c>
      <c r="N48" s="1" t="str">
        <f>IF(Táblázat278[[#This Row],[Játékos]]&lt;&gt;0,SUM(F48,J48),"")</f>
        <v/>
      </c>
      <c r="O48" s="3">
        <f>IF(Táblázat278[[#This Row],[Játékos]]&lt;&gt;0,SUM(L48:M48),0)</f>
        <v>0</v>
      </c>
    </row>
  </sheetData>
  <mergeCells count="1">
    <mergeCell ref="B1:O2"/>
  </mergeCells>
  <phoneticPr fontId="4" type="noConversion"/>
  <conditionalFormatting sqref="O1:O1048576">
    <cfRule type="cellIs" dxfId="4" priority="1" operator="equal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7"/>
  <sheetViews>
    <sheetView workbookViewId="0">
      <selection activeCell="C7" sqref="C7"/>
    </sheetView>
  </sheetViews>
  <sheetFormatPr defaultRowHeight="15.75" x14ac:dyDescent="0.25"/>
  <cols>
    <col min="1" max="1" width="9.140625" style="1"/>
    <col min="2" max="2" width="17.5703125" style="3" bestFit="1" customWidth="1"/>
    <col min="3" max="3" width="36" style="3" bestFit="1" customWidth="1"/>
    <col min="4" max="6" width="9.7109375" style="1" customWidth="1"/>
    <col min="7" max="7" width="10.7109375" style="3" customWidth="1"/>
    <col min="8" max="10" width="9.7109375" style="1" customWidth="1"/>
    <col min="11" max="11" width="10.7109375" style="3" customWidth="1"/>
    <col min="12" max="12" width="8.7109375" style="1" customWidth="1"/>
    <col min="13" max="13" width="8.5703125" style="1" customWidth="1"/>
    <col min="14" max="14" width="8.7109375" style="1" customWidth="1"/>
    <col min="15" max="15" width="11.7109375" style="3" customWidth="1"/>
    <col min="16" max="16384" width="9.140625" style="1"/>
  </cols>
  <sheetData>
    <row r="1" spans="1:15" x14ac:dyDescent="0.25">
      <c r="B1" s="9" t="s">
        <v>22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x14ac:dyDescent="0.2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4" spans="1:15" ht="47.25" x14ac:dyDescent="0.25">
      <c r="B4" s="4" t="s">
        <v>0</v>
      </c>
      <c r="C4" s="4" t="s">
        <v>10</v>
      </c>
      <c r="D4" s="2" t="s">
        <v>14</v>
      </c>
      <c r="E4" s="2" t="s">
        <v>13</v>
      </c>
      <c r="F4" s="2" t="s">
        <v>18</v>
      </c>
      <c r="G4" s="4" t="s">
        <v>32</v>
      </c>
      <c r="H4" s="2" t="s">
        <v>11</v>
      </c>
      <c r="I4" s="2" t="s">
        <v>12</v>
      </c>
      <c r="J4" s="2" t="s">
        <v>19</v>
      </c>
      <c r="K4" s="4" t="s">
        <v>31</v>
      </c>
      <c r="L4" s="2" t="s">
        <v>15</v>
      </c>
      <c r="M4" s="2" t="s">
        <v>16</v>
      </c>
      <c r="N4" s="2" t="s">
        <v>17</v>
      </c>
      <c r="O4" s="4" t="s">
        <v>5</v>
      </c>
    </row>
    <row r="5" spans="1:15" x14ac:dyDescent="0.25">
      <c r="A5" s="1" t="s">
        <v>64</v>
      </c>
      <c r="B5" s="3" t="s">
        <v>308</v>
      </c>
      <c r="C5" s="3" t="s">
        <v>307</v>
      </c>
      <c r="D5" s="1">
        <f>IF(Táblázat2789[[#This Row],[Játékos]]&lt;&gt;0,VLOOKUP(Táblázat2789[[#This Row],[Játékos]],Táblázat245[],2,0),"")</f>
        <v>392</v>
      </c>
      <c r="E5" s="1">
        <f>IF(Táblázat2789[[#This Row],[Játékos]]&lt;&gt;0,VLOOKUP(Táblázat2789[[#This Row],[Játékos]],Táblázat245[],3,0),"")</f>
        <v>189</v>
      </c>
      <c r="F5" s="1">
        <f>IF(Táblázat2789[[#This Row],[Játékos]]&lt;&gt;0,VLOOKUP(Táblázat2789[[#This Row],[Játékos]],Táblázat245[],4,0),"")</f>
        <v>3</v>
      </c>
      <c r="G5" s="3">
        <f>IF(Táblázat2789[[#This Row],[Játékos]]&lt;&gt;0,VLOOKUP(Táblázat2789[[#This Row],[Játékos]],Táblázat245[],5,0),"")</f>
        <v>581</v>
      </c>
      <c r="H5" s="1">
        <f>IF(Táblázat2789[[#This Row],[Játékos2]]&lt;&gt;0,VLOOKUP(Táblázat2789[[#This Row],[Játékos2]],Táblázat245[],2,0),"")</f>
        <v>372</v>
      </c>
      <c r="I5" s="1">
        <f>IF(Táblázat2789[[#This Row],[Játékos2]]&lt;&gt;0,VLOOKUP(Táblázat2789[[#This Row],[Játékos2]],Táblázat245[],3,0),"")</f>
        <v>216</v>
      </c>
      <c r="J5" s="1">
        <f>IF(Táblázat2789[[#This Row],[Játékos2]]&lt;&gt;0,VLOOKUP(Táblázat2789[[#This Row],[Játékos2]],Táblázat245[],4,0),"")</f>
        <v>4</v>
      </c>
      <c r="K5" s="3">
        <f>IF(Táblázat2789[[#This Row],[Játékos2]]&lt;&gt;0,VLOOKUP(Táblázat2789[[#This Row],[Játékos2]],Táblázat245[],5,0),"")</f>
        <v>588</v>
      </c>
      <c r="L5" s="1">
        <f>IF(Táblázat2789[[#This Row],[Játékos]]&lt;&gt;0,SUM(D5,H5),"")</f>
        <v>764</v>
      </c>
      <c r="M5" s="1">
        <f>IF(Táblázat2789[[#This Row],[Játékos]]&lt;&gt;0,SUM(E5,I5),"")</f>
        <v>405</v>
      </c>
      <c r="N5" s="1">
        <f>IF(Táblázat2789[[#This Row],[Játékos]]&lt;&gt;0,SUM(F5,J5),"")</f>
        <v>7</v>
      </c>
      <c r="O5" s="3">
        <f>IF(Táblázat2789[[#This Row],[Játékos]]&lt;&gt;0,SUM(L5,M5),0)</f>
        <v>1169</v>
      </c>
    </row>
    <row r="6" spans="1:15" x14ac:dyDescent="0.25">
      <c r="A6" s="1" t="s">
        <v>65</v>
      </c>
      <c r="B6" s="5" t="s">
        <v>419</v>
      </c>
      <c r="C6" s="5" t="s">
        <v>420</v>
      </c>
      <c r="D6" s="8">
        <f>IF(Táblázat2789[[#This Row],[Játékos]]&lt;&gt;0,VLOOKUP(Táblázat2789[[#This Row],[Játékos]],Táblázat245[],2,0),"")</f>
        <v>380</v>
      </c>
      <c r="E6" s="8">
        <f>IF(Táblázat2789[[#This Row],[Játékos]]&lt;&gt;0,VLOOKUP(Táblázat2789[[#This Row],[Játékos]],Táblázat245[],3,0),"")</f>
        <v>200</v>
      </c>
      <c r="F6" s="8">
        <f>IF(Táblázat2789[[#This Row],[Játékos]]&lt;&gt;0,VLOOKUP(Táblázat2789[[#This Row],[Játékos]],Táblázat245[],4,0),"")</f>
        <v>6</v>
      </c>
      <c r="G6" s="7">
        <f>IF(Táblázat2789[[#This Row],[Játékos]]&lt;&gt;0,VLOOKUP(Táblázat2789[[#This Row],[Játékos]],Táblázat245[],5,0),"")</f>
        <v>580</v>
      </c>
      <c r="H6" s="8">
        <f>IF(Táblázat2789[[#This Row],[Játékos2]]&lt;&gt;0,VLOOKUP(Táblázat2789[[#This Row],[Játékos2]],Táblázat245[],2,0),"")</f>
        <v>378</v>
      </c>
      <c r="I6" s="8">
        <f>IF(Táblázat2789[[#This Row],[Játékos2]]&lt;&gt;0,VLOOKUP(Táblázat2789[[#This Row],[Játékos2]],Táblázat245[],3,0),"")</f>
        <v>205</v>
      </c>
      <c r="J6" s="8">
        <f>IF(Táblázat2789[[#This Row],[Játékos2]]&lt;&gt;0,VLOOKUP(Táblázat2789[[#This Row],[Játékos2]],Táblázat245[],4,0),"")</f>
        <v>2</v>
      </c>
      <c r="K6" s="7">
        <f>IF(Táblázat2789[[#This Row],[Játékos2]]&lt;&gt;0,VLOOKUP(Táblázat2789[[#This Row],[Játékos2]],Táblázat245[],5,0),"")</f>
        <v>583</v>
      </c>
      <c r="L6" s="8">
        <f>IF(Táblázat2789[[#This Row],[Játékos]]&lt;&gt;0,SUM(D6,H6),"")</f>
        <v>758</v>
      </c>
      <c r="M6" s="8">
        <f>IF(Táblázat2789[[#This Row],[Játékos]]&lt;&gt;0,SUM(E6,I6),"")</f>
        <v>405</v>
      </c>
      <c r="N6" s="8">
        <f>IF(Táblázat2789[[#This Row],[Játékos]]&lt;&gt;0,SUM(F6,J6),"")</f>
        <v>8</v>
      </c>
      <c r="O6" s="7">
        <f>IF(Táblázat2789[[#This Row],[Játékos]]&lt;&gt;0,SUM(L6,M6),0)</f>
        <v>1163</v>
      </c>
    </row>
    <row r="7" spans="1:15" x14ac:dyDescent="0.25">
      <c r="A7" s="1" t="s">
        <v>66</v>
      </c>
      <c r="B7" s="3" t="s">
        <v>104</v>
      </c>
      <c r="C7" s="3" t="s">
        <v>105</v>
      </c>
      <c r="D7" s="1">
        <f>IF(Táblázat2789[[#This Row],[Játékos]]&lt;&gt;0,VLOOKUP(Táblázat2789[[#This Row],[Játékos]],Táblázat245[],2,0),"")</f>
        <v>375</v>
      </c>
      <c r="E7" s="1">
        <f>IF(Táblázat2789[[#This Row],[Játékos]]&lt;&gt;0,VLOOKUP(Táblázat2789[[#This Row],[Játékos]],Táblázat245[],3,0),"")</f>
        <v>202</v>
      </c>
      <c r="F7" s="1">
        <f>IF(Táblázat2789[[#This Row],[Játékos]]&lt;&gt;0,VLOOKUP(Táblázat2789[[#This Row],[Játékos]],Táblázat245[],4,0),"")</f>
        <v>2</v>
      </c>
      <c r="G7" s="3">
        <f>IF(Táblázat2789[[#This Row],[Játékos]]&lt;&gt;0,VLOOKUP(Táblázat2789[[#This Row],[Játékos]],Táblázat245[],5,0),"")</f>
        <v>577</v>
      </c>
      <c r="H7" s="1">
        <f>IF(Táblázat2789[[#This Row],[Játékos2]]&lt;&gt;0,VLOOKUP(Táblázat2789[[#This Row],[Játékos2]],Táblázat245[],2,0),"")</f>
        <v>362</v>
      </c>
      <c r="I7" s="1">
        <f>IF(Táblázat2789[[#This Row],[Játékos2]]&lt;&gt;0,VLOOKUP(Táblázat2789[[#This Row],[Játékos2]],Táblázat245[],3,0),"")</f>
        <v>215</v>
      </c>
      <c r="J7" s="1">
        <f>IF(Táblázat2789[[#This Row],[Játékos2]]&lt;&gt;0,VLOOKUP(Táblázat2789[[#This Row],[Játékos2]],Táblázat245[],4,0),"")</f>
        <v>6</v>
      </c>
      <c r="K7" s="3">
        <f>IF(Táblázat2789[[#This Row],[Játékos2]]&lt;&gt;0,VLOOKUP(Táblázat2789[[#This Row],[Játékos2]],Táblázat245[],5,0),"")</f>
        <v>577</v>
      </c>
      <c r="L7" s="1">
        <f>IF(Táblázat2789[[#This Row],[Játékos]]&lt;&gt;0,SUM(D7,H7),"")</f>
        <v>737</v>
      </c>
      <c r="M7" s="1">
        <f>IF(Táblázat2789[[#This Row],[Játékos]]&lt;&gt;0,SUM(E7,I7),"")</f>
        <v>417</v>
      </c>
      <c r="N7" s="1">
        <f>IF(Táblázat2789[[#This Row],[Játékos]]&lt;&gt;0,SUM(F7,J7),"")</f>
        <v>8</v>
      </c>
      <c r="O7" s="3">
        <f>IF(Táblázat2789[[#This Row],[Játékos]]&lt;&gt;0,SUM(L7,M7),0)</f>
        <v>1154</v>
      </c>
    </row>
    <row r="8" spans="1:15" x14ac:dyDescent="0.25">
      <c r="A8" s="1" t="s">
        <v>67</v>
      </c>
      <c r="B8" s="3" t="s">
        <v>241</v>
      </c>
      <c r="C8" s="3" t="s">
        <v>240</v>
      </c>
      <c r="D8" s="1">
        <f>IF(Táblázat2789[[#This Row],[Játékos]]&lt;&gt;0,VLOOKUP(Táblázat2789[[#This Row],[Játékos]],Táblázat245[],2,0),"")</f>
        <v>370</v>
      </c>
      <c r="E8" s="1">
        <f>IF(Táblázat2789[[#This Row],[Játékos]]&lt;&gt;0,VLOOKUP(Táblázat2789[[#This Row],[Játékos]],Táblázat245[],3,0),"")</f>
        <v>219</v>
      </c>
      <c r="F8" s="1">
        <f>IF(Táblázat2789[[#This Row],[Játékos]]&lt;&gt;0,VLOOKUP(Táblázat2789[[#This Row],[Játékos]],Táblázat245[],4,0),"")</f>
        <v>4</v>
      </c>
      <c r="G8" s="3">
        <f>IF(Táblázat2789[[#This Row],[Játékos]]&lt;&gt;0,VLOOKUP(Táblázat2789[[#This Row],[Játékos]],Táblázat245[],5,0),"")</f>
        <v>589</v>
      </c>
      <c r="H8" s="1">
        <f>IF(Táblázat2789[[#This Row],[Játékos2]]&lt;&gt;0,VLOOKUP(Táblázat2789[[#This Row],[Játékos2]],Táblázat245[],2,0),"")</f>
        <v>383</v>
      </c>
      <c r="I8" s="1">
        <f>IF(Táblázat2789[[#This Row],[Játékos2]]&lt;&gt;0,VLOOKUP(Táblázat2789[[#This Row],[Játékos2]],Táblázat245[],3,0),"")</f>
        <v>175</v>
      </c>
      <c r="J8" s="1">
        <f>IF(Táblázat2789[[#This Row],[Játékos2]]&lt;&gt;0,VLOOKUP(Táblázat2789[[#This Row],[Játékos2]],Táblázat245[],4,0),"")</f>
        <v>6</v>
      </c>
      <c r="K8" s="3">
        <f>IF(Táblázat2789[[#This Row],[Játékos2]]&lt;&gt;0,VLOOKUP(Táblázat2789[[#This Row],[Játékos2]],Táblázat245[],5,0),"")</f>
        <v>558</v>
      </c>
      <c r="L8" s="1">
        <f>IF(Táblázat2789[[#This Row],[Játékos]]&lt;&gt;0,SUM(D8,H8),"")</f>
        <v>753</v>
      </c>
      <c r="M8" s="1">
        <f>IF(Táblázat2789[[#This Row],[Játékos]]&lt;&gt;0,SUM(E8,I8),"")</f>
        <v>394</v>
      </c>
      <c r="N8" s="1">
        <f>IF(Táblázat2789[[#This Row],[Játékos]]&lt;&gt;0,SUM(F8,J8),"")</f>
        <v>10</v>
      </c>
      <c r="O8" s="3">
        <f>IF(Táblázat2789[[#This Row],[Játékos]]&lt;&gt;0,SUM(L8,M8),0)</f>
        <v>1147</v>
      </c>
    </row>
    <row r="9" spans="1:15" x14ac:dyDescent="0.25">
      <c r="A9" s="1" t="s">
        <v>68</v>
      </c>
      <c r="B9" s="5" t="s">
        <v>456</v>
      </c>
      <c r="C9" s="5" t="s">
        <v>457</v>
      </c>
      <c r="D9" s="8">
        <f>IF(Táblázat2789[[#This Row],[Játékos]]&lt;&gt;0,VLOOKUP(Táblázat2789[[#This Row],[Játékos]],Táblázat245[],2,0),"")</f>
        <v>354</v>
      </c>
      <c r="E9" s="8">
        <f>IF(Táblázat2789[[#This Row],[Játékos]]&lt;&gt;0,VLOOKUP(Táblázat2789[[#This Row],[Játékos]],Táblázat245[],3,0),"")</f>
        <v>185</v>
      </c>
      <c r="F9" s="8">
        <f>IF(Táblázat2789[[#This Row],[Játékos]]&lt;&gt;0,VLOOKUP(Táblázat2789[[#This Row],[Játékos]],Táblázat245[],4,0),"")</f>
        <v>11</v>
      </c>
      <c r="G9" s="7">
        <f>IF(Táblázat2789[[#This Row],[Játékos]]&lt;&gt;0,VLOOKUP(Táblázat2789[[#This Row],[Játékos]],Táblázat245[],5,0),"")</f>
        <v>539</v>
      </c>
      <c r="H9" s="8">
        <f>IF(Táblázat2789[[#This Row],[Játékos2]]&lt;&gt;0,VLOOKUP(Táblázat2789[[#This Row],[Játékos2]],Táblázat245[],2,0),"")</f>
        <v>398</v>
      </c>
      <c r="I9" s="8">
        <f>IF(Táblázat2789[[#This Row],[Játékos2]]&lt;&gt;0,VLOOKUP(Táblázat2789[[#This Row],[Játékos2]],Táblázat245[],3,0),"")</f>
        <v>205</v>
      </c>
      <c r="J9" s="8">
        <f>IF(Táblázat2789[[#This Row],[Játékos2]]&lt;&gt;0,VLOOKUP(Táblázat2789[[#This Row],[Játékos2]],Táblázat245[],4,0),"")</f>
        <v>6</v>
      </c>
      <c r="K9" s="7">
        <f>IF(Táblázat2789[[#This Row],[Játékos2]]&lt;&gt;0,VLOOKUP(Táblázat2789[[#This Row],[Játékos2]],Táblázat245[],5,0),"")</f>
        <v>603</v>
      </c>
      <c r="L9" s="8">
        <f>IF(Táblázat2789[[#This Row],[Játékos]]&lt;&gt;0,SUM(D9,H9),"")</f>
        <v>752</v>
      </c>
      <c r="M9" s="8">
        <f>IF(Táblázat2789[[#This Row],[Játékos]]&lt;&gt;0,SUM(E9,I9),"")</f>
        <v>390</v>
      </c>
      <c r="N9" s="8">
        <f>IF(Táblázat2789[[#This Row],[Játékos]]&lt;&gt;0,SUM(F9,J9),"")</f>
        <v>17</v>
      </c>
      <c r="O9" s="7">
        <f>IF(Táblázat2789[[#This Row],[Játékos]]&lt;&gt;0,SUM(L9,M9),0)</f>
        <v>1142</v>
      </c>
    </row>
    <row r="10" spans="1:15" x14ac:dyDescent="0.25">
      <c r="A10" s="1" t="s">
        <v>69</v>
      </c>
      <c r="B10" s="3" t="s">
        <v>252</v>
      </c>
      <c r="C10" s="3" t="s">
        <v>253</v>
      </c>
      <c r="D10" s="1">
        <f>IF(Táblázat2789[[#This Row],[Játékos]]&lt;&gt;0,VLOOKUP(Táblázat2789[[#This Row],[Játékos]],Táblázat245[],2,0),"")</f>
        <v>392</v>
      </c>
      <c r="E10" s="1">
        <f>IF(Táblázat2789[[#This Row],[Játékos]]&lt;&gt;0,VLOOKUP(Táblázat2789[[#This Row],[Játékos]],Táblázat245[],3,0),"")</f>
        <v>199</v>
      </c>
      <c r="F10" s="1">
        <f>IF(Táblázat2789[[#This Row],[Játékos]]&lt;&gt;0,VLOOKUP(Táblázat2789[[#This Row],[Játékos]],Táblázat245[],4,0),"")</f>
        <v>2</v>
      </c>
      <c r="G10" s="3">
        <f>IF(Táblázat2789[[#This Row],[Játékos]]&lt;&gt;0,VLOOKUP(Táblázat2789[[#This Row],[Játékos]],Táblázat245[],5,0),"")</f>
        <v>591</v>
      </c>
      <c r="H10" s="1">
        <f>IF(Táblázat2789[[#This Row],[Játékos2]]&lt;&gt;0,VLOOKUP(Táblázat2789[[#This Row],[Játékos2]],Táblázat245[],2,0),"")</f>
        <v>379</v>
      </c>
      <c r="I10" s="1">
        <f>IF(Táblázat2789[[#This Row],[Játékos2]]&lt;&gt;0,VLOOKUP(Táblázat2789[[#This Row],[Játékos2]],Táblázat245[],3,0),"")</f>
        <v>164</v>
      </c>
      <c r="J10" s="1">
        <f>IF(Táblázat2789[[#This Row],[Játékos2]]&lt;&gt;0,VLOOKUP(Táblázat2789[[#This Row],[Játékos2]],Táblázat245[],4,0),"")</f>
        <v>7</v>
      </c>
      <c r="K10" s="3">
        <f>IF(Táblázat2789[[#This Row],[Játékos2]]&lt;&gt;0,VLOOKUP(Táblázat2789[[#This Row],[Játékos2]],Táblázat245[],5,0),"")</f>
        <v>543</v>
      </c>
      <c r="L10" s="1">
        <f>IF(Táblázat2789[[#This Row],[Játékos]]&lt;&gt;0,SUM(D10,H10),"")</f>
        <v>771</v>
      </c>
      <c r="M10" s="1">
        <f>IF(Táblázat2789[[#This Row],[Játékos]]&lt;&gt;0,SUM(E10,I10),"")</f>
        <v>363</v>
      </c>
      <c r="N10" s="1">
        <f>IF(Táblázat2789[[#This Row],[Játékos]]&lt;&gt;0,SUM(F10,J10),"")</f>
        <v>9</v>
      </c>
      <c r="O10" s="3">
        <f>IF(Táblázat2789[[#This Row],[Játékos]]&lt;&gt;0,SUM(L10,M10),0)</f>
        <v>1134</v>
      </c>
    </row>
    <row r="11" spans="1:15" x14ac:dyDescent="0.25">
      <c r="A11" s="1" t="s">
        <v>70</v>
      </c>
      <c r="B11" s="3" t="s">
        <v>94</v>
      </c>
      <c r="C11" s="3" t="s">
        <v>95</v>
      </c>
      <c r="D11" s="1">
        <f>IF(Táblázat2789[[#This Row],[Játékos]]&lt;&gt;0,VLOOKUP(Táblázat2789[[#This Row],[Játékos]],Táblázat245[],2,0),"")</f>
        <v>400</v>
      </c>
      <c r="E11" s="1">
        <f>IF(Táblázat2789[[#This Row],[Játékos]]&lt;&gt;0,VLOOKUP(Táblázat2789[[#This Row],[Játékos]],Táblázat245[],3,0),"")</f>
        <v>189</v>
      </c>
      <c r="F11" s="1">
        <f>IF(Táblázat2789[[#This Row],[Játékos]]&lt;&gt;0,VLOOKUP(Táblázat2789[[#This Row],[Játékos]],Táblázat245[],4,0),"")</f>
        <v>5</v>
      </c>
      <c r="G11" s="3">
        <f>IF(Táblázat2789[[#This Row],[Játékos]]&lt;&gt;0,VLOOKUP(Táblázat2789[[#This Row],[Játékos]],Táblázat245[],5,0),"")</f>
        <v>589</v>
      </c>
      <c r="H11" s="1">
        <f>IF(Táblázat2789[[#This Row],[Játékos2]]&lt;&gt;0,VLOOKUP(Táblázat2789[[#This Row],[Játékos2]],Táblázat245[],2,0),"")</f>
        <v>375</v>
      </c>
      <c r="I11" s="1">
        <f>IF(Táblázat2789[[#This Row],[Játékos2]]&lt;&gt;0,VLOOKUP(Táblázat2789[[#This Row],[Játékos2]],Táblázat245[],3,0),"")</f>
        <v>169</v>
      </c>
      <c r="J11" s="1">
        <f>IF(Táblázat2789[[#This Row],[Játékos2]]&lt;&gt;0,VLOOKUP(Táblázat2789[[#This Row],[Játékos2]],Táblázat245[],4,0),"")</f>
        <v>13</v>
      </c>
      <c r="K11" s="3">
        <f>IF(Táblázat2789[[#This Row],[Játékos2]]&lt;&gt;0,VLOOKUP(Táblázat2789[[#This Row],[Játékos2]],Táblázat245[],5,0),"")</f>
        <v>544</v>
      </c>
      <c r="L11" s="1">
        <f>IF(Táblázat2789[[#This Row],[Játékos]]&lt;&gt;0,SUM(D11,H11),"")</f>
        <v>775</v>
      </c>
      <c r="M11" s="1">
        <f>IF(Táblázat2789[[#This Row],[Játékos]]&lt;&gt;0,SUM(E11,I11),"")</f>
        <v>358</v>
      </c>
      <c r="N11" s="1">
        <f>IF(Táblázat2789[[#This Row],[Játékos]]&lt;&gt;0,SUM(F11,J11),"")</f>
        <v>18</v>
      </c>
      <c r="O11" s="3">
        <f>IF(Táblázat2789[[#This Row],[Játékos]]&lt;&gt;0,SUM(L11,M11),0)</f>
        <v>1133</v>
      </c>
    </row>
    <row r="12" spans="1:15" x14ac:dyDescent="0.25">
      <c r="A12" s="1" t="s">
        <v>71</v>
      </c>
      <c r="B12" s="3" t="s">
        <v>410</v>
      </c>
      <c r="C12" s="3" t="s">
        <v>411</v>
      </c>
      <c r="D12" s="1">
        <f>IF(Táblázat2789[[#This Row],[Játékos]]&lt;&gt;0,VLOOKUP(Táblázat2789[[#This Row],[Játékos]],Táblázat245[],2,0),"")</f>
        <v>371</v>
      </c>
      <c r="E12" s="1">
        <f>IF(Táblázat2789[[#This Row],[Játékos]]&lt;&gt;0,VLOOKUP(Táblázat2789[[#This Row],[Játékos]],Táblázat245[],3,0),"")</f>
        <v>195</v>
      </c>
      <c r="F12" s="1">
        <f>IF(Táblázat2789[[#This Row],[Játékos]]&lt;&gt;0,VLOOKUP(Táblázat2789[[#This Row],[Játékos]],Táblázat245[],4,0),"")</f>
        <v>4</v>
      </c>
      <c r="G12" s="3">
        <f>IF(Táblázat2789[[#This Row],[Játékos]]&lt;&gt;0,VLOOKUP(Táblázat2789[[#This Row],[Játékos]],Táblázat245[],5,0),"")</f>
        <v>566</v>
      </c>
      <c r="H12" s="1">
        <f>IF(Táblázat2789[[#This Row],[Játékos2]]&lt;&gt;0,VLOOKUP(Táblázat2789[[#This Row],[Játékos2]],Táblázat245[],2,0),"")</f>
        <v>351</v>
      </c>
      <c r="I12" s="1">
        <f>IF(Táblázat2789[[#This Row],[Játékos2]]&lt;&gt;0,VLOOKUP(Táblázat2789[[#This Row],[Játékos2]],Táblázat245[],3,0),"")</f>
        <v>213</v>
      </c>
      <c r="J12" s="1">
        <f>IF(Táblázat2789[[#This Row],[Játékos2]]&lt;&gt;0,VLOOKUP(Táblázat2789[[#This Row],[Játékos2]],Táblázat245[],4,0),"")</f>
        <v>5</v>
      </c>
      <c r="K12" s="3">
        <f>IF(Táblázat2789[[#This Row],[Játékos2]]&lt;&gt;0,VLOOKUP(Táblázat2789[[#This Row],[Játékos2]],Táblázat245[],5,0),"")</f>
        <v>564</v>
      </c>
      <c r="L12" s="1">
        <f>IF(Táblázat2789[[#This Row],[Játékos]]&lt;&gt;0,SUM(D12,H12),"")</f>
        <v>722</v>
      </c>
      <c r="M12" s="1">
        <f>IF(Táblázat2789[[#This Row],[Játékos]]&lt;&gt;0,SUM(E12,I12),"")</f>
        <v>408</v>
      </c>
      <c r="N12" s="1">
        <f>IF(Táblázat2789[[#This Row],[Játékos]]&lt;&gt;0,SUM(F12,J12),"")</f>
        <v>9</v>
      </c>
      <c r="O12" s="3">
        <f>IF(Táblázat2789[[#This Row],[Játékos]]&lt;&gt;0,SUM(L12,M12),0)</f>
        <v>1130</v>
      </c>
    </row>
    <row r="13" spans="1:15" x14ac:dyDescent="0.25">
      <c r="A13" s="1" t="s">
        <v>72</v>
      </c>
      <c r="B13" s="3" t="s">
        <v>321</v>
      </c>
      <c r="C13" s="3" t="s">
        <v>282</v>
      </c>
      <c r="D13" s="1">
        <f>IF(Táblázat2789[[#This Row],[Játékos]]&lt;&gt;0,VLOOKUP(Táblázat2789[[#This Row],[Játékos]],Táblázat245[],2,0),"")</f>
        <v>386</v>
      </c>
      <c r="E13" s="1">
        <f>IF(Táblázat2789[[#This Row],[Játékos]]&lt;&gt;0,VLOOKUP(Táblázat2789[[#This Row],[Játékos]],Táblázat245[],3,0),"")</f>
        <v>165</v>
      </c>
      <c r="F13" s="1">
        <f>IF(Táblázat2789[[#This Row],[Játékos]]&lt;&gt;0,VLOOKUP(Táblázat2789[[#This Row],[Játékos]],Táblázat245[],4,0),"")</f>
        <v>7</v>
      </c>
      <c r="G13" s="3">
        <f>IF(Táblázat2789[[#This Row],[Játékos]]&lt;&gt;0,VLOOKUP(Táblázat2789[[#This Row],[Játékos]],Táblázat245[],5,0),"")</f>
        <v>551</v>
      </c>
      <c r="H13" s="1">
        <f>IF(Táblázat2789[[#This Row],[Játékos2]]&lt;&gt;0,VLOOKUP(Táblázat2789[[#This Row],[Játékos2]],Táblázat245[],2,0),"")</f>
        <v>342</v>
      </c>
      <c r="I13" s="1">
        <f>IF(Táblázat2789[[#This Row],[Játékos2]]&lt;&gt;0,VLOOKUP(Táblázat2789[[#This Row],[Játékos2]],Táblázat245[],3,0),"")</f>
        <v>230</v>
      </c>
      <c r="J13" s="1">
        <f>IF(Táblázat2789[[#This Row],[Játékos2]]&lt;&gt;0,VLOOKUP(Táblázat2789[[#This Row],[Játékos2]],Táblázat245[],4,0),"")</f>
        <v>3</v>
      </c>
      <c r="K13" s="3">
        <f>IF(Táblázat2789[[#This Row],[Játékos2]]&lt;&gt;0,VLOOKUP(Táblázat2789[[#This Row],[Játékos2]],Táblázat245[],5,0),"")</f>
        <v>572</v>
      </c>
      <c r="L13" s="1">
        <f>IF(Táblázat2789[[#This Row],[Játékos]]&lt;&gt;0,SUM(D13,H13),"")</f>
        <v>728</v>
      </c>
      <c r="M13" s="1">
        <f>IF(Táblázat2789[[#This Row],[Játékos]]&lt;&gt;0,SUM(E13,I13),"")</f>
        <v>395</v>
      </c>
      <c r="N13" s="1">
        <f>IF(Táblázat2789[[#This Row],[Játékos]]&lt;&gt;0,SUM(F13,J13),"")</f>
        <v>10</v>
      </c>
      <c r="O13" s="3">
        <f>IF(Táblázat2789[[#This Row],[Játékos]]&lt;&gt;0,SUM(L13,M13),0)</f>
        <v>1123</v>
      </c>
    </row>
    <row r="14" spans="1:15" x14ac:dyDescent="0.25">
      <c r="A14" s="1" t="s">
        <v>73</v>
      </c>
      <c r="B14" s="3" t="s">
        <v>260</v>
      </c>
      <c r="C14" s="3" t="s">
        <v>261</v>
      </c>
      <c r="D14" s="1">
        <f>IF(Táblázat2789[[#This Row],[Játékos]]&lt;&gt;0,VLOOKUP(Táblázat2789[[#This Row],[Játékos]],Táblázat245[],2,0),"")</f>
        <v>386</v>
      </c>
      <c r="E14" s="1">
        <f>IF(Táblázat2789[[#This Row],[Játékos]]&lt;&gt;0,VLOOKUP(Táblázat2789[[#This Row],[Játékos]],Táblázat245[],3,0),"")</f>
        <v>156</v>
      </c>
      <c r="F14" s="1">
        <f>IF(Táblázat2789[[#This Row],[Játékos]]&lt;&gt;0,VLOOKUP(Táblázat2789[[#This Row],[Játékos]],Táblázat245[],4,0),"")</f>
        <v>4</v>
      </c>
      <c r="G14" s="3">
        <f>IF(Táblázat2789[[#This Row],[Játékos]]&lt;&gt;0,VLOOKUP(Táblázat2789[[#This Row],[Játékos]],Táblázat245[],5,0),"")</f>
        <v>542</v>
      </c>
      <c r="H14" s="1">
        <f>IF(Táblázat2789[[#This Row],[Játékos2]]&lt;&gt;0,VLOOKUP(Táblázat2789[[#This Row],[Játékos2]],Táblázat245[],2,0),"")</f>
        <v>387</v>
      </c>
      <c r="I14" s="1">
        <f>IF(Táblázat2789[[#This Row],[Játékos2]]&lt;&gt;0,VLOOKUP(Táblázat2789[[#This Row],[Játékos2]],Táblázat245[],3,0),"")</f>
        <v>190</v>
      </c>
      <c r="J14" s="1">
        <f>IF(Táblázat2789[[#This Row],[Játékos2]]&lt;&gt;0,VLOOKUP(Táblázat2789[[#This Row],[Játékos2]],Táblázat245[],4,0),"")</f>
        <v>9</v>
      </c>
      <c r="K14" s="3">
        <f>IF(Táblázat2789[[#This Row],[Játékos2]]&lt;&gt;0,VLOOKUP(Táblázat2789[[#This Row],[Játékos2]],Táblázat245[],5,0),"")</f>
        <v>577</v>
      </c>
      <c r="L14" s="1">
        <f>IF(Táblázat2789[[#This Row],[Játékos]]&lt;&gt;0,SUM(D14,H14),"")</f>
        <v>773</v>
      </c>
      <c r="M14" s="1">
        <f>IF(Táblázat2789[[#This Row],[Játékos]]&lt;&gt;0,SUM(E14,I14),"")</f>
        <v>346</v>
      </c>
      <c r="N14" s="1">
        <f>IF(Táblázat2789[[#This Row],[Játékos]]&lt;&gt;0,SUM(F14,J14),"")</f>
        <v>13</v>
      </c>
      <c r="O14" s="3">
        <f>IF(Táblázat2789[[#This Row],[Játékos]]&lt;&gt;0,SUM(L14,M14),0)</f>
        <v>1119</v>
      </c>
    </row>
    <row r="15" spans="1:15" x14ac:dyDescent="0.25">
      <c r="A15" s="1" t="s">
        <v>74</v>
      </c>
      <c r="B15" s="3" t="s">
        <v>275</v>
      </c>
      <c r="C15" s="3" t="s">
        <v>276</v>
      </c>
      <c r="D15" s="1">
        <f>IF(Táblázat2789[[#This Row],[Játékos]]&lt;&gt;0,VLOOKUP(Táblázat2789[[#This Row],[Játékos]],Táblázat245[],2,0),"")</f>
        <v>352</v>
      </c>
      <c r="E15" s="1">
        <f>IF(Táblázat2789[[#This Row],[Játékos]]&lt;&gt;0,VLOOKUP(Táblázat2789[[#This Row],[Játékos]],Táblázat245[],3,0),"")</f>
        <v>156</v>
      </c>
      <c r="F15" s="1">
        <f>IF(Táblázat2789[[#This Row],[Játékos]]&lt;&gt;0,VLOOKUP(Táblázat2789[[#This Row],[Játékos]],Táblázat245[],4,0),"")</f>
        <v>14</v>
      </c>
      <c r="G15" s="3">
        <f>IF(Táblázat2789[[#This Row],[Játékos]]&lt;&gt;0,VLOOKUP(Táblázat2789[[#This Row],[Játékos]],Táblázat245[],5,0),"")</f>
        <v>508</v>
      </c>
      <c r="H15" s="1">
        <f>IF(Táblázat2789[[#This Row],[Játékos2]]&lt;&gt;0,VLOOKUP(Táblázat2789[[#This Row],[Játékos2]],Táblázat245[],2,0),"")</f>
        <v>392</v>
      </c>
      <c r="I15" s="1">
        <f>IF(Táblázat2789[[#This Row],[Játékos2]]&lt;&gt;0,VLOOKUP(Táblázat2789[[#This Row],[Játékos2]],Táblázat245[],3,0),"")</f>
        <v>215</v>
      </c>
      <c r="J15" s="1">
        <f>IF(Táblázat2789[[#This Row],[Játékos2]]&lt;&gt;0,VLOOKUP(Táblázat2789[[#This Row],[Játékos2]],Táblázat245[],4,0),"")</f>
        <v>3</v>
      </c>
      <c r="K15" s="3">
        <f>IF(Táblázat2789[[#This Row],[Játékos2]]&lt;&gt;0,VLOOKUP(Táblázat2789[[#This Row],[Játékos2]],Táblázat245[],5,0),"")</f>
        <v>607</v>
      </c>
      <c r="L15" s="1">
        <f>IF(Táblázat2789[[#This Row],[Játékos]]&lt;&gt;0,SUM(D15,H15),"")</f>
        <v>744</v>
      </c>
      <c r="M15" s="1">
        <f>IF(Táblázat2789[[#This Row],[Játékos]]&lt;&gt;0,SUM(E15,I15),"")</f>
        <v>371</v>
      </c>
      <c r="N15" s="1">
        <f>IF(Táblázat2789[[#This Row],[Játékos]]&lt;&gt;0,SUM(F15,J15),"")</f>
        <v>17</v>
      </c>
      <c r="O15" s="3">
        <f>IF(Táblázat2789[[#This Row],[Játékos]]&lt;&gt;0,SUM(L15,M15),0)</f>
        <v>1115</v>
      </c>
    </row>
    <row r="16" spans="1:15" x14ac:dyDescent="0.25">
      <c r="A16" s="1" t="s">
        <v>75</v>
      </c>
      <c r="B16" s="3" t="s">
        <v>244</v>
      </c>
      <c r="C16" s="3" t="s">
        <v>245</v>
      </c>
      <c r="D16" s="1">
        <f>IF(Táblázat2789[[#This Row],[Játékos]]&lt;&gt;0,VLOOKUP(Táblázat2789[[#This Row],[Játékos]],Táblázat245[],2,0),"")</f>
        <v>383</v>
      </c>
      <c r="E16" s="1">
        <f>IF(Táblázat2789[[#This Row],[Játékos]]&lt;&gt;0,VLOOKUP(Táblázat2789[[#This Row],[Játékos]],Táblázat245[],3,0),"")</f>
        <v>176</v>
      </c>
      <c r="F16" s="1">
        <f>IF(Táblázat2789[[#This Row],[Játékos]]&lt;&gt;0,VLOOKUP(Táblázat2789[[#This Row],[Játékos]],Táblázat245[],4,0),"")</f>
        <v>5</v>
      </c>
      <c r="G16" s="3">
        <f>IF(Táblázat2789[[#This Row],[Játékos]]&lt;&gt;0,VLOOKUP(Táblázat2789[[#This Row],[Játékos]],Táblázat245[],5,0),"")</f>
        <v>559</v>
      </c>
      <c r="H16" s="1">
        <f>IF(Táblázat2789[[#This Row],[Játékos2]]&lt;&gt;0,VLOOKUP(Táblázat2789[[#This Row],[Játékos2]],Táblázat245[],2,0),"")</f>
        <v>366</v>
      </c>
      <c r="I16" s="1">
        <f>IF(Táblázat2789[[#This Row],[Játékos2]]&lt;&gt;0,VLOOKUP(Táblázat2789[[#This Row],[Játékos2]],Táblázat245[],3,0),"")</f>
        <v>188</v>
      </c>
      <c r="J16" s="1">
        <f>IF(Táblázat2789[[#This Row],[Játékos2]]&lt;&gt;0,VLOOKUP(Táblázat2789[[#This Row],[Játékos2]],Táblázat245[],4,0),"")</f>
        <v>8</v>
      </c>
      <c r="K16" s="3">
        <f>IF(Táblázat2789[[#This Row],[Játékos2]]&lt;&gt;0,VLOOKUP(Táblázat2789[[#This Row],[Játékos2]],Táblázat245[],5,0),"")</f>
        <v>554</v>
      </c>
      <c r="L16" s="1">
        <f>IF(Táblázat2789[[#This Row],[Játékos]]&lt;&gt;0,SUM(D16,H16),"")</f>
        <v>749</v>
      </c>
      <c r="M16" s="1">
        <f>IF(Táblázat2789[[#This Row],[Játékos]]&lt;&gt;0,SUM(E16,I16),"")</f>
        <v>364</v>
      </c>
      <c r="N16" s="1">
        <f>IF(Táblázat2789[[#This Row],[Játékos]]&lt;&gt;0,SUM(F16,J16),"")</f>
        <v>13</v>
      </c>
      <c r="O16" s="3">
        <f>IF(Táblázat2789[[#This Row],[Játékos]]&lt;&gt;0,SUM(L16,M16),0)</f>
        <v>1113</v>
      </c>
    </row>
    <row r="17" spans="1:15" x14ac:dyDescent="0.25">
      <c r="A17" s="1" t="s">
        <v>76</v>
      </c>
      <c r="B17" s="3" t="s">
        <v>247</v>
      </c>
      <c r="C17" s="3" t="s">
        <v>246</v>
      </c>
      <c r="D17" s="1">
        <f>IF(Táblázat2789[[#This Row],[Játékos]]&lt;&gt;0,VLOOKUP(Táblázat2789[[#This Row],[Játékos]],Táblázat245[],2,0),"")</f>
        <v>368</v>
      </c>
      <c r="E17" s="1">
        <f>IF(Táblázat2789[[#This Row],[Játékos]]&lt;&gt;0,VLOOKUP(Táblázat2789[[#This Row],[Játékos]],Táblázat245[],3,0),"")</f>
        <v>154</v>
      </c>
      <c r="F17" s="1">
        <f>IF(Táblázat2789[[#This Row],[Játékos]]&lt;&gt;0,VLOOKUP(Táblázat2789[[#This Row],[Játékos]],Táblázat245[],4,0),"")</f>
        <v>10</v>
      </c>
      <c r="G17" s="3">
        <f>IF(Táblázat2789[[#This Row],[Játékos]]&lt;&gt;0,VLOOKUP(Táblázat2789[[#This Row],[Játékos]],Táblázat245[],5,0),"")</f>
        <v>522</v>
      </c>
      <c r="H17" s="1">
        <f>IF(Táblázat2789[[#This Row],[Játékos2]]&lt;&gt;0,VLOOKUP(Táblázat2789[[#This Row],[Játékos2]],Táblázat245[],2,0),"")</f>
        <v>409</v>
      </c>
      <c r="I17" s="1">
        <f>IF(Táblázat2789[[#This Row],[Játékos2]]&lt;&gt;0,VLOOKUP(Táblázat2789[[#This Row],[Játékos2]],Táblázat245[],3,0),"")</f>
        <v>179</v>
      </c>
      <c r="J17" s="1">
        <f>IF(Táblázat2789[[#This Row],[Játékos2]]&lt;&gt;0,VLOOKUP(Táblázat2789[[#This Row],[Játékos2]],Táblázat245[],4,0),"")</f>
        <v>6</v>
      </c>
      <c r="K17" s="3">
        <f>IF(Táblázat2789[[#This Row],[Játékos2]]&lt;&gt;0,VLOOKUP(Táblázat2789[[#This Row],[Játékos2]],Táblázat245[],5,0),"")</f>
        <v>588</v>
      </c>
      <c r="L17" s="1">
        <f>IF(Táblázat2789[[#This Row],[Játékos]]&lt;&gt;0,SUM(D17,H17),"")</f>
        <v>777</v>
      </c>
      <c r="M17" s="1">
        <f>IF(Táblázat2789[[#This Row],[Játékos]]&lt;&gt;0,SUM(E17,I17),"")</f>
        <v>333</v>
      </c>
      <c r="N17" s="1">
        <f>IF(Táblázat2789[[#This Row],[Játékos]]&lt;&gt;0,SUM(F17,J17),"")</f>
        <v>16</v>
      </c>
      <c r="O17" s="3">
        <f>IF(Táblázat2789[[#This Row],[Játékos]]&lt;&gt;0,SUM(L17,M17),0)</f>
        <v>1110</v>
      </c>
    </row>
    <row r="18" spans="1:15" x14ac:dyDescent="0.25">
      <c r="A18" s="1" t="s">
        <v>77</v>
      </c>
      <c r="B18" s="3" t="s">
        <v>309</v>
      </c>
      <c r="C18" s="3" t="s">
        <v>310</v>
      </c>
      <c r="D18" s="1">
        <f>IF(Táblázat2789[[#This Row],[Játékos]]&lt;&gt;0,VLOOKUP(Táblázat2789[[#This Row],[Játékos]],Táblázat245[],2,0),"")</f>
        <v>368</v>
      </c>
      <c r="E18" s="1">
        <f>IF(Táblázat2789[[#This Row],[Játékos]]&lt;&gt;0,VLOOKUP(Táblázat2789[[#This Row],[Játékos]],Táblázat245[],3,0),"")</f>
        <v>192</v>
      </c>
      <c r="F18" s="1">
        <f>IF(Táblázat2789[[#This Row],[Játékos]]&lt;&gt;0,VLOOKUP(Táblázat2789[[#This Row],[Játékos]],Táblázat245[],4,0),"")</f>
        <v>12</v>
      </c>
      <c r="G18" s="3">
        <f>IF(Táblázat2789[[#This Row],[Játékos]]&lt;&gt;0,VLOOKUP(Táblázat2789[[#This Row],[Játékos]],Táblázat245[],5,0),"")</f>
        <v>560</v>
      </c>
      <c r="H18" s="1">
        <f>IF(Táblázat2789[[#This Row],[Játékos2]]&lt;&gt;0,VLOOKUP(Táblázat2789[[#This Row],[Játékos2]],Táblázat245[],2,0),"")</f>
        <v>359</v>
      </c>
      <c r="I18" s="1">
        <f>IF(Táblázat2789[[#This Row],[Játékos2]]&lt;&gt;0,VLOOKUP(Táblázat2789[[#This Row],[Játékos2]],Táblázat245[],3,0),"")</f>
        <v>188</v>
      </c>
      <c r="J18" s="1">
        <f>IF(Táblázat2789[[#This Row],[Játékos2]]&lt;&gt;0,VLOOKUP(Táblázat2789[[#This Row],[Játékos2]],Táblázat245[],4,0),"")</f>
        <v>5</v>
      </c>
      <c r="K18" s="3">
        <f>IF(Táblázat2789[[#This Row],[Játékos2]]&lt;&gt;0,VLOOKUP(Táblázat2789[[#This Row],[Játékos2]],Táblázat245[],5,0),"")</f>
        <v>547</v>
      </c>
      <c r="L18" s="1">
        <f>IF(Táblázat2789[[#This Row],[Játékos]]&lt;&gt;0,SUM(D18,H18),"")</f>
        <v>727</v>
      </c>
      <c r="M18" s="1">
        <f>IF(Táblázat2789[[#This Row],[Játékos]]&lt;&gt;0,SUM(E18,I18),"")</f>
        <v>380</v>
      </c>
      <c r="N18" s="1">
        <f>IF(Táblázat2789[[#This Row],[Játékos]]&lt;&gt;0,SUM(F18,J18),"")</f>
        <v>17</v>
      </c>
      <c r="O18" s="3">
        <f>IF(Táblázat2789[[#This Row],[Játékos]]&lt;&gt;0,SUM(L18,M18),0)</f>
        <v>1107</v>
      </c>
    </row>
    <row r="19" spans="1:15" x14ac:dyDescent="0.25">
      <c r="A19" s="1" t="s">
        <v>78</v>
      </c>
      <c r="B19" s="3" t="s">
        <v>319</v>
      </c>
      <c r="C19" s="3" t="s">
        <v>320</v>
      </c>
      <c r="D19" s="1">
        <f>IF(Táblázat2789[[#This Row],[Játékos]]&lt;&gt;0,VLOOKUP(Táblázat2789[[#This Row],[Játékos]],Táblázat245[],2,0),"")</f>
        <v>363</v>
      </c>
      <c r="E19" s="1">
        <f>IF(Táblázat2789[[#This Row],[Játékos]]&lt;&gt;0,VLOOKUP(Táblázat2789[[#This Row],[Játékos]],Táblázat245[],3,0),"")</f>
        <v>184</v>
      </c>
      <c r="F19" s="1">
        <f>IF(Táblázat2789[[#This Row],[Játékos]]&lt;&gt;0,VLOOKUP(Táblázat2789[[#This Row],[Játékos]],Táblázat245[],4,0),"")</f>
        <v>4</v>
      </c>
      <c r="G19" s="3">
        <f>IF(Táblázat2789[[#This Row],[Játékos]]&lt;&gt;0,VLOOKUP(Táblázat2789[[#This Row],[Játékos]],Táblázat245[],5,0),"")</f>
        <v>547</v>
      </c>
      <c r="H19" s="1">
        <f>IF(Táblázat2789[[#This Row],[Játékos2]]&lt;&gt;0,VLOOKUP(Táblázat2789[[#This Row],[Játékos2]],Táblázat245[],2,0),"")</f>
        <v>384</v>
      </c>
      <c r="I19" s="1">
        <f>IF(Táblázat2789[[#This Row],[Játékos2]]&lt;&gt;0,VLOOKUP(Táblázat2789[[#This Row],[Játékos2]],Táblázat245[],3,0),"")</f>
        <v>172</v>
      </c>
      <c r="J19" s="1">
        <f>IF(Táblázat2789[[#This Row],[Játékos2]]&lt;&gt;0,VLOOKUP(Táblázat2789[[#This Row],[Játékos2]],Táblázat245[],4,0),"")</f>
        <v>9</v>
      </c>
      <c r="K19" s="3">
        <f>IF(Táblázat2789[[#This Row],[Játékos2]]&lt;&gt;0,VLOOKUP(Táblázat2789[[#This Row],[Játékos2]],Táblázat245[],5,0),"")</f>
        <v>556</v>
      </c>
      <c r="L19" s="1">
        <f>IF(Táblázat2789[[#This Row],[Játékos]]&lt;&gt;0,SUM(D19,H19),"")</f>
        <v>747</v>
      </c>
      <c r="M19" s="1">
        <f>IF(Táblázat2789[[#This Row],[Játékos]]&lt;&gt;0,SUM(E19,I19),"")</f>
        <v>356</v>
      </c>
      <c r="N19" s="1">
        <f>IF(Táblázat2789[[#This Row],[Játékos]]&lt;&gt;0,SUM(F19,J19),"")</f>
        <v>13</v>
      </c>
      <c r="O19" s="3">
        <f>IF(Táblázat2789[[#This Row],[Játékos]]&lt;&gt;0,SUM(L19,M19),0)</f>
        <v>1103</v>
      </c>
    </row>
    <row r="20" spans="1:15" x14ac:dyDescent="0.25">
      <c r="A20" s="1" t="s">
        <v>79</v>
      </c>
      <c r="B20" s="3" t="s">
        <v>413</v>
      </c>
      <c r="C20" s="3" t="s">
        <v>414</v>
      </c>
      <c r="D20" s="1">
        <f>IF(Táblázat2789[[#This Row],[Játékos]]&lt;&gt;0,VLOOKUP(Táblázat2789[[#This Row],[Játékos]],Táblázat245[],2,0),"")</f>
        <v>379</v>
      </c>
      <c r="E20" s="1">
        <f>IF(Táblázat2789[[#This Row],[Játékos]]&lt;&gt;0,VLOOKUP(Táblázat2789[[#This Row],[Játékos]],Táblázat245[],3,0),"")</f>
        <v>163</v>
      </c>
      <c r="F20" s="1">
        <f>IF(Táblázat2789[[#This Row],[Játékos]]&lt;&gt;0,VLOOKUP(Táblázat2789[[#This Row],[Játékos]],Táblázat245[],4,0),"")</f>
        <v>4</v>
      </c>
      <c r="G20" s="3">
        <f>IF(Táblázat2789[[#This Row],[Játékos]]&lt;&gt;0,VLOOKUP(Táblázat2789[[#This Row],[Játékos]],Táblázat245[],5,0),"")</f>
        <v>542</v>
      </c>
      <c r="H20" s="1">
        <f>IF(Táblázat2789[[#This Row],[Játékos2]]&lt;&gt;0,VLOOKUP(Táblázat2789[[#This Row],[Játékos2]],Táblázat245[],2,0),"")</f>
        <v>373</v>
      </c>
      <c r="I20" s="1">
        <f>IF(Táblázat2789[[#This Row],[Játékos2]]&lt;&gt;0,VLOOKUP(Táblázat2789[[#This Row],[Játékos2]],Táblázat245[],3,0),"")</f>
        <v>185</v>
      </c>
      <c r="J20" s="1">
        <f>IF(Táblázat2789[[#This Row],[Játékos2]]&lt;&gt;0,VLOOKUP(Táblázat2789[[#This Row],[Játékos2]],Táblázat245[],4,0),"")</f>
        <v>2</v>
      </c>
      <c r="K20" s="3">
        <f>IF(Táblázat2789[[#This Row],[Játékos2]]&lt;&gt;0,VLOOKUP(Táblázat2789[[#This Row],[Játékos2]],Táblázat245[],5,0),"")</f>
        <v>558</v>
      </c>
      <c r="L20" s="1">
        <f>IF(Táblázat2789[[#This Row],[Játékos]]&lt;&gt;0,SUM(D20,H20),"")</f>
        <v>752</v>
      </c>
      <c r="M20" s="1">
        <f>IF(Táblázat2789[[#This Row],[Játékos]]&lt;&gt;0,SUM(E20,I20),"")</f>
        <v>348</v>
      </c>
      <c r="N20" s="1">
        <f>IF(Táblázat2789[[#This Row],[Játékos]]&lt;&gt;0,SUM(F20,J20),"")</f>
        <v>6</v>
      </c>
      <c r="O20" s="3">
        <f>IF(Táblázat2789[[#This Row],[Játékos]]&lt;&gt;0,SUM(L20,M20),0)</f>
        <v>1100</v>
      </c>
    </row>
    <row r="21" spans="1:15" x14ac:dyDescent="0.25">
      <c r="A21" s="1" t="s">
        <v>80</v>
      </c>
      <c r="B21" s="5" t="s">
        <v>460</v>
      </c>
      <c r="C21" s="5" t="s">
        <v>461</v>
      </c>
      <c r="D21" s="8">
        <f>IF(Táblázat2789[[#This Row],[Játékos]]&lt;&gt;0,VLOOKUP(Táblázat2789[[#This Row],[Játékos]],Táblázat245[],2,0),"")</f>
        <v>380</v>
      </c>
      <c r="E21" s="8">
        <f>IF(Táblázat2789[[#This Row],[Játékos]]&lt;&gt;0,VLOOKUP(Táblázat2789[[#This Row],[Játékos]],Táblázat245[],3,0),"")</f>
        <v>180</v>
      </c>
      <c r="F21" s="8">
        <f>IF(Táblázat2789[[#This Row],[Játékos]]&lt;&gt;0,VLOOKUP(Táblázat2789[[#This Row],[Játékos]],Táblázat245[],4,0),"")</f>
        <v>4</v>
      </c>
      <c r="G21" s="7">
        <f>IF(Táblázat2789[[#This Row],[Játékos]]&lt;&gt;0,VLOOKUP(Táblázat2789[[#This Row],[Játékos]],Táblázat245[],5,0),"")</f>
        <v>560</v>
      </c>
      <c r="H21" s="1">
        <v>370</v>
      </c>
      <c r="I21" s="1">
        <v>168</v>
      </c>
      <c r="J21" s="1">
        <v>2</v>
      </c>
      <c r="K21" s="3">
        <v>538</v>
      </c>
      <c r="L21" s="8">
        <f>IF(Táblázat2789[[#This Row],[Játékos]]&lt;&gt;0,SUM(D21,H21),"")</f>
        <v>750</v>
      </c>
      <c r="M21" s="8">
        <f>IF(Táblázat2789[[#This Row],[Játékos]]&lt;&gt;0,SUM(E21,I21),"")</f>
        <v>348</v>
      </c>
      <c r="N21" s="8">
        <f>IF(Táblázat2789[[#This Row],[Játékos]]&lt;&gt;0,SUM(F21,J21),"")</f>
        <v>6</v>
      </c>
      <c r="O21" s="7">
        <f>IF(Táblázat2789[[#This Row],[Játékos]]&lt;&gt;0,SUM(L21,M21),0)</f>
        <v>1098</v>
      </c>
    </row>
    <row r="22" spans="1:15" x14ac:dyDescent="0.25">
      <c r="A22" s="1" t="s">
        <v>81</v>
      </c>
      <c r="B22" s="3" t="s">
        <v>298</v>
      </c>
      <c r="C22" s="3" t="s">
        <v>299</v>
      </c>
      <c r="D22" s="1">
        <f>IF(Táblázat2789[[#This Row],[Játékos]]&lt;&gt;0,VLOOKUP(Táblázat2789[[#This Row],[Játékos]],Táblázat245[],2,0),"")</f>
        <v>390</v>
      </c>
      <c r="E22" s="1">
        <f>IF(Táblázat2789[[#This Row],[Játékos]]&lt;&gt;0,VLOOKUP(Táblázat2789[[#This Row],[Játékos]],Táblázat245[],3,0),"")</f>
        <v>174</v>
      </c>
      <c r="F22" s="1">
        <f>IF(Táblázat2789[[#This Row],[Játékos]]&lt;&gt;0,VLOOKUP(Táblázat2789[[#This Row],[Játékos]],Táblázat245[],4,0),"")</f>
        <v>8</v>
      </c>
      <c r="G22" s="3">
        <f>IF(Táblázat2789[[#This Row],[Játékos]]&lt;&gt;0,VLOOKUP(Táblázat2789[[#This Row],[Játékos]],Táblázat245[],5,0),"")</f>
        <v>564</v>
      </c>
      <c r="H22" s="1">
        <f>IF(Táblázat2789[[#This Row],[Játékos2]]&lt;&gt;0,VLOOKUP(Táblázat2789[[#This Row],[Játékos2]],Táblázat245[],2,0),"")</f>
        <v>370</v>
      </c>
      <c r="I22" s="1">
        <f>IF(Táblázat2789[[#This Row],[Játékos2]]&lt;&gt;0,VLOOKUP(Táblázat2789[[#This Row],[Játékos2]],Táblázat245[],3,0),"")</f>
        <v>163</v>
      </c>
      <c r="J22" s="1">
        <f>IF(Táblázat2789[[#This Row],[Játékos2]]&lt;&gt;0,VLOOKUP(Táblázat2789[[#This Row],[Játékos2]],Táblázat245[],4,0),"")</f>
        <v>11</v>
      </c>
      <c r="K22" s="3">
        <f>IF(Táblázat2789[[#This Row],[Játékos2]]&lt;&gt;0,VLOOKUP(Táblázat2789[[#This Row],[Játékos2]],Táblázat245[],5,0),"")</f>
        <v>533</v>
      </c>
      <c r="L22" s="1">
        <f>IF(Táblázat2789[[#This Row],[Játékos]]&lt;&gt;0,SUM(D22,H22),"")</f>
        <v>760</v>
      </c>
      <c r="M22" s="1">
        <f>IF(Táblázat2789[[#This Row],[Játékos]]&lt;&gt;0,SUM(E22,I22),"")</f>
        <v>337</v>
      </c>
      <c r="N22" s="1">
        <f>IF(Táblázat2789[[#This Row],[Játékos]]&lt;&gt;0,SUM(F22,J22),"")</f>
        <v>19</v>
      </c>
      <c r="O22" s="3">
        <f>IF(Táblázat2789[[#This Row],[Játékos]]&lt;&gt;0,SUM(L22,M22),0)</f>
        <v>1097</v>
      </c>
    </row>
    <row r="23" spans="1:15" x14ac:dyDescent="0.25">
      <c r="A23" s="1" t="s">
        <v>82</v>
      </c>
      <c r="B23" s="5" t="s">
        <v>438</v>
      </c>
      <c r="C23" s="5" t="s">
        <v>435</v>
      </c>
      <c r="D23" s="8">
        <f>IF(Táblázat2789[[#This Row],[Játékos]]&lt;&gt;0,VLOOKUP(Táblázat2789[[#This Row],[Játékos]],Táblázat245[],2,0),"")</f>
        <v>373</v>
      </c>
      <c r="E23" s="8">
        <f>IF(Táblázat2789[[#This Row],[Játékos]]&lt;&gt;0,VLOOKUP(Táblázat2789[[#This Row],[Játékos]],Táblázat245[],3,0),"")</f>
        <v>181</v>
      </c>
      <c r="F23" s="8">
        <f>IF(Táblázat2789[[#This Row],[Játékos]]&lt;&gt;0,VLOOKUP(Táblázat2789[[#This Row],[Játékos]],Táblázat245[],4,0),"")</f>
        <v>5</v>
      </c>
      <c r="G23" s="7">
        <f>IF(Táblázat2789[[#This Row],[Játékos]]&lt;&gt;0,VLOOKUP(Táblázat2789[[#This Row],[Játékos]],Táblázat245[],5,0),"")</f>
        <v>554</v>
      </c>
      <c r="H23" s="1">
        <v>373</v>
      </c>
      <c r="I23" s="1">
        <v>169</v>
      </c>
      <c r="J23" s="1">
        <v>8</v>
      </c>
      <c r="K23" s="3">
        <v>542</v>
      </c>
      <c r="L23" s="8">
        <f>IF(Táblázat2789[[#This Row],[Játékos]]&lt;&gt;0,SUM(D23,H23),"")</f>
        <v>746</v>
      </c>
      <c r="M23" s="8">
        <f>IF(Táblázat2789[[#This Row],[Játékos]]&lt;&gt;0,SUM(E23,I23),"")</f>
        <v>350</v>
      </c>
      <c r="N23" s="8">
        <f>IF(Táblázat2789[[#This Row],[Játékos]]&lt;&gt;0,SUM(F23,J23),"")</f>
        <v>13</v>
      </c>
      <c r="O23" s="7">
        <f>IF(Táblázat2789[[#This Row],[Játékos]]&lt;&gt;0,SUM(L23,M23),0)</f>
        <v>1096</v>
      </c>
    </row>
    <row r="24" spans="1:15" x14ac:dyDescent="0.25">
      <c r="A24" s="1" t="s">
        <v>83</v>
      </c>
      <c r="B24" s="3" t="s">
        <v>108</v>
      </c>
      <c r="C24" s="3" t="s">
        <v>111</v>
      </c>
      <c r="D24" s="1">
        <f>IF(Táblázat2789[[#This Row],[Játékos]]&lt;&gt;0,VLOOKUP(Táblázat2789[[#This Row],[Játékos]],Táblázat245[],2,0),"")</f>
        <v>379</v>
      </c>
      <c r="E24" s="1">
        <f>IF(Táblázat2789[[#This Row],[Játékos]]&lt;&gt;0,VLOOKUP(Táblázat2789[[#This Row],[Játékos]],Táblázat245[],3,0),"")</f>
        <v>202</v>
      </c>
      <c r="F24" s="1">
        <f>IF(Táblázat2789[[#This Row],[Játékos]]&lt;&gt;0,VLOOKUP(Táblázat2789[[#This Row],[Játékos]],Táblázat245[],4,0),"")</f>
        <v>5</v>
      </c>
      <c r="G24" s="3">
        <f>IF(Táblázat2789[[#This Row],[Játékos]]&lt;&gt;0,VLOOKUP(Táblázat2789[[#This Row],[Játékos]],Táblázat245[],5,0),"")</f>
        <v>581</v>
      </c>
      <c r="H24" s="1">
        <v>363</v>
      </c>
      <c r="I24" s="1">
        <v>151</v>
      </c>
      <c r="J24" s="1">
        <v>8</v>
      </c>
      <c r="K24" s="3">
        <v>514</v>
      </c>
      <c r="L24" s="1">
        <f>IF(Táblázat2789[[#This Row],[Játékos]]&lt;&gt;0,SUM(D24,H24),"")</f>
        <v>742</v>
      </c>
      <c r="M24" s="1">
        <f>IF(Táblázat2789[[#This Row],[Játékos]]&lt;&gt;0,SUM(E24,I24),"")</f>
        <v>353</v>
      </c>
      <c r="N24" s="1">
        <f>IF(Táblázat2789[[#This Row],[Játékos]]&lt;&gt;0,SUM(F24,J24),"")</f>
        <v>13</v>
      </c>
      <c r="O24" s="3">
        <f>IF(Táblázat2789[[#This Row],[Játékos]]&lt;&gt;0,SUM(L24,M24),0)</f>
        <v>1095</v>
      </c>
    </row>
    <row r="25" spans="1:15" x14ac:dyDescent="0.25">
      <c r="A25" s="1" t="s">
        <v>84</v>
      </c>
      <c r="B25" s="3" t="s">
        <v>312</v>
      </c>
      <c r="C25" s="3" t="s">
        <v>313</v>
      </c>
      <c r="D25" s="1">
        <f>IF(Táblázat2789[[#This Row],[Játékos]]&lt;&gt;0,VLOOKUP(Táblázat2789[[#This Row],[Játékos]],Táblázat245[],2,0),"")</f>
        <v>388</v>
      </c>
      <c r="E25" s="1">
        <f>IF(Táblázat2789[[#This Row],[Játékos]]&lt;&gt;0,VLOOKUP(Táblázat2789[[#This Row],[Játékos]],Táblázat245[],3,0),"")</f>
        <v>195</v>
      </c>
      <c r="F25" s="1">
        <f>IF(Táblázat2789[[#This Row],[Játékos]]&lt;&gt;0,VLOOKUP(Táblázat2789[[#This Row],[Játékos]],Táblázat245[],4,0),"")</f>
        <v>5</v>
      </c>
      <c r="G25" s="3">
        <f>IF(Táblázat2789[[#This Row],[Játékos]]&lt;&gt;0,VLOOKUP(Táblázat2789[[#This Row],[Játékos]],Táblázat245[],5,0),"")</f>
        <v>583</v>
      </c>
      <c r="H25" s="1">
        <f>IF(Táblázat2789[[#This Row],[Játékos2]]&lt;&gt;0,VLOOKUP(Táblázat2789[[#This Row],[Játékos2]],Táblázat245[],2,0),"")</f>
        <v>344</v>
      </c>
      <c r="I25" s="1">
        <f>IF(Táblázat2789[[#This Row],[Játékos2]]&lt;&gt;0,VLOOKUP(Táblázat2789[[#This Row],[Játékos2]],Táblázat245[],3,0),"")</f>
        <v>159</v>
      </c>
      <c r="J25" s="1">
        <f>IF(Táblázat2789[[#This Row],[Játékos2]]&lt;&gt;0,VLOOKUP(Táblázat2789[[#This Row],[Játékos2]],Táblázat245[],4,0),"")</f>
        <v>4</v>
      </c>
      <c r="K25" s="3">
        <f>IF(Táblázat2789[[#This Row],[Játékos2]]&lt;&gt;0,VLOOKUP(Táblázat2789[[#This Row],[Játékos2]],Táblázat245[],5,0),"")</f>
        <v>503</v>
      </c>
      <c r="L25" s="1">
        <f>IF(Táblázat2789[[#This Row],[Játékos]]&lt;&gt;0,SUM(D25,H25),"")</f>
        <v>732</v>
      </c>
      <c r="M25" s="1">
        <f>IF(Táblázat2789[[#This Row],[Játékos]]&lt;&gt;0,SUM(E25,I25),"")</f>
        <v>354</v>
      </c>
      <c r="N25" s="1">
        <f>IF(Táblázat2789[[#This Row],[Játékos]]&lt;&gt;0,SUM(F25,J25),"")</f>
        <v>9</v>
      </c>
      <c r="O25" s="3">
        <f>IF(Táblázat2789[[#This Row],[Játékos]]&lt;&gt;0,SUM(L25,M25),0)</f>
        <v>1086</v>
      </c>
    </row>
    <row r="26" spans="1:15" x14ac:dyDescent="0.25">
      <c r="A26" s="1" t="s">
        <v>85</v>
      </c>
      <c r="B26" s="3" t="s">
        <v>311</v>
      </c>
      <c r="C26" s="3" t="s">
        <v>314</v>
      </c>
      <c r="D26" s="1">
        <f>IF(Táblázat2789[[#This Row],[Játékos]]&lt;&gt;0,VLOOKUP(Táblázat2789[[#This Row],[Játékos]],Táblázat245[],2,0),"")</f>
        <v>343</v>
      </c>
      <c r="E26" s="1">
        <f>IF(Táblázat2789[[#This Row],[Játékos]]&lt;&gt;0,VLOOKUP(Táblázat2789[[#This Row],[Játékos]],Táblázat245[],3,0),"")</f>
        <v>208</v>
      </c>
      <c r="F26" s="1">
        <f>IF(Táblázat2789[[#This Row],[Játékos]]&lt;&gt;0,VLOOKUP(Táblázat2789[[#This Row],[Játékos]],Táblázat245[],4,0),"")</f>
        <v>6</v>
      </c>
      <c r="G26" s="3">
        <f>IF(Táblázat2789[[#This Row],[Játékos]]&lt;&gt;0,VLOOKUP(Táblázat2789[[#This Row],[Játékos]],Táblázat245[],5,0),"")</f>
        <v>551</v>
      </c>
      <c r="H26" s="1">
        <v>356</v>
      </c>
      <c r="I26" s="1">
        <v>177</v>
      </c>
      <c r="J26" s="1">
        <v>5</v>
      </c>
      <c r="K26" s="3">
        <v>533</v>
      </c>
      <c r="L26" s="1">
        <f>IF(Táblázat2789[[#This Row],[Játékos]]&lt;&gt;0,SUM(D26,H26),"")</f>
        <v>699</v>
      </c>
      <c r="M26" s="1">
        <f>IF(Táblázat2789[[#This Row],[Játékos]]&lt;&gt;0,SUM(E26,I26),"")</f>
        <v>385</v>
      </c>
      <c r="N26" s="1">
        <f>IF(Táblázat2789[[#This Row],[Játékos]]&lt;&gt;0,SUM(F26,J26),"")</f>
        <v>11</v>
      </c>
      <c r="O26" s="3">
        <f>IF(Táblázat2789[[#This Row],[Játékos]]&lt;&gt;0,SUM(L26,M26),0)</f>
        <v>1084</v>
      </c>
    </row>
    <row r="27" spans="1:15" x14ac:dyDescent="0.25">
      <c r="A27" s="1" t="s">
        <v>86</v>
      </c>
      <c r="B27" s="3" t="s">
        <v>109</v>
      </c>
      <c r="C27" s="3" t="s">
        <v>110</v>
      </c>
      <c r="D27" s="1">
        <f>IF(Táblázat2789[[#This Row],[Játékos]]&lt;&gt;0,VLOOKUP(Táblázat2789[[#This Row],[Játékos]],Táblázat245[],2,0),"")</f>
        <v>378</v>
      </c>
      <c r="E27" s="1">
        <f>IF(Táblázat2789[[#This Row],[Játékos]]&lt;&gt;0,VLOOKUP(Táblázat2789[[#This Row],[Játékos]],Táblázat245[],3,0),"")</f>
        <v>140</v>
      </c>
      <c r="F27" s="1">
        <f>IF(Táblázat2789[[#This Row],[Játékos]]&lt;&gt;0,VLOOKUP(Táblázat2789[[#This Row],[Játékos]],Táblázat245[],4,0),"")</f>
        <v>10</v>
      </c>
      <c r="G27" s="3">
        <f>IF(Táblázat2789[[#This Row],[Játékos]]&lt;&gt;0,VLOOKUP(Táblázat2789[[#This Row],[Játékos]],Táblázat245[],5,0),"")</f>
        <v>518</v>
      </c>
      <c r="H27" s="1">
        <f>IF(Táblázat2789[[#This Row],[Játékos2]]&lt;&gt;0,VLOOKUP(Táblázat2789[[#This Row],[Játékos2]],Táblázat245[],2,0),"")</f>
        <v>375</v>
      </c>
      <c r="I27" s="1">
        <f>IF(Táblázat2789[[#This Row],[Játékos2]]&lt;&gt;0,VLOOKUP(Táblázat2789[[#This Row],[Játékos2]],Táblázat245[],3,0),"")</f>
        <v>189</v>
      </c>
      <c r="J27" s="1">
        <f>IF(Táblázat2789[[#This Row],[Játékos2]]&lt;&gt;0,VLOOKUP(Táblázat2789[[#This Row],[Játékos2]],Táblázat245[],4,0),"")</f>
        <v>4</v>
      </c>
      <c r="K27" s="3">
        <f>IF(Táblázat2789[[#This Row],[Játékos2]]&lt;&gt;0,VLOOKUP(Táblázat2789[[#This Row],[Játékos2]],Táblázat245[],5,0),"")</f>
        <v>564</v>
      </c>
      <c r="L27" s="1">
        <f>IF(Táblázat2789[[#This Row],[Játékos]]&lt;&gt;0,SUM(D27,H27),"")</f>
        <v>753</v>
      </c>
      <c r="M27" s="1">
        <f>IF(Táblázat2789[[#This Row],[Játékos]]&lt;&gt;0,SUM(E27,I27),"")</f>
        <v>329</v>
      </c>
      <c r="N27" s="1">
        <f>IF(Táblázat2789[[#This Row],[Játékos]]&lt;&gt;0,SUM(F27,J27),"")</f>
        <v>14</v>
      </c>
      <c r="O27" s="3">
        <f>IF(Táblázat2789[[#This Row],[Játékos]]&lt;&gt;0,SUM(L27,M27),0)</f>
        <v>1082</v>
      </c>
    </row>
    <row r="28" spans="1:15" x14ac:dyDescent="0.25">
      <c r="A28" s="1" t="s">
        <v>87</v>
      </c>
      <c r="B28" s="3" t="s">
        <v>106</v>
      </c>
      <c r="C28" s="3" t="s">
        <v>107</v>
      </c>
      <c r="D28" s="1">
        <f>IF(Táblázat2789[[#This Row],[Játékos]]&lt;&gt;0,VLOOKUP(Táblázat2789[[#This Row],[Játékos]],Táblázat245[],2,0),"")</f>
        <v>354</v>
      </c>
      <c r="E28" s="1">
        <f>IF(Táblázat2789[[#This Row],[Játékos]]&lt;&gt;0,VLOOKUP(Táblázat2789[[#This Row],[Játékos]],Táblázat245[],3,0),"")</f>
        <v>201</v>
      </c>
      <c r="F28" s="1">
        <f>IF(Táblázat2789[[#This Row],[Játékos]]&lt;&gt;0,VLOOKUP(Táblázat2789[[#This Row],[Játékos]],Táblázat245[],4,0),"")</f>
        <v>3</v>
      </c>
      <c r="G28" s="3">
        <f>IF(Táblázat2789[[#This Row],[Játékos]]&lt;&gt;0,VLOOKUP(Táblázat2789[[#This Row],[Játékos]],Táblázat245[],5,0),"")</f>
        <v>555</v>
      </c>
      <c r="H28" s="1">
        <f>IF(Táblázat2789[[#This Row],[Játékos2]]&lt;&gt;0,VLOOKUP(Táblázat2789[[#This Row],[Játékos2]],Táblázat245[],2,0),"")</f>
        <v>352</v>
      </c>
      <c r="I28" s="1">
        <f>IF(Táblázat2789[[#This Row],[Játékos2]]&lt;&gt;0,VLOOKUP(Táblázat2789[[#This Row],[Játékos2]],Táblázat245[],3,0),"")</f>
        <v>173</v>
      </c>
      <c r="J28" s="1">
        <f>IF(Táblázat2789[[#This Row],[Játékos2]]&lt;&gt;0,VLOOKUP(Táblázat2789[[#This Row],[Játékos2]],Táblázat245[],4,0),"")</f>
        <v>5</v>
      </c>
      <c r="K28" s="3">
        <f>IF(Táblázat2789[[#This Row],[Játékos2]]&lt;&gt;0,VLOOKUP(Táblázat2789[[#This Row],[Játékos2]],Táblázat245[],5,0),"")</f>
        <v>525</v>
      </c>
      <c r="L28" s="1">
        <f>IF(Táblázat2789[[#This Row],[Játékos]]&lt;&gt;0,SUM(D28,H28),"")</f>
        <v>706</v>
      </c>
      <c r="M28" s="1">
        <f>IF(Táblázat2789[[#This Row],[Játékos]]&lt;&gt;0,SUM(E28,I28),"")</f>
        <v>374</v>
      </c>
      <c r="N28" s="1">
        <f>IF(Táblázat2789[[#This Row],[Játékos]]&lt;&gt;0,SUM(F28,J28),"")</f>
        <v>8</v>
      </c>
      <c r="O28" s="3">
        <f>IF(Táblázat2789[[#This Row],[Játékos]]&lt;&gt;0,SUM(L28,M28),0)</f>
        <v>1080</v>
      </c>
    </row>
    <row r="29" spans="1:15" x14ac:dyDescent="0.25">
      <c r="A29" s="1" t="s">
        <v>88</v>
      </c>
      <c r="B29" s="5" t="s">
        <v>436</v>
      </c>
      <c r="C29" s="5" t="s">
        <v>439</v>
      </c>
      <c r="D29" s="8">
        <f>IF(Táblázat2789[[#This Row],[Játékos]]&lt;&gt;0,VLOOKUP(Táblázat2789[[#This Row],[Játékos]],Táblázat245[],2,0),"")</f>
        <v>335</v>
      </c>
      <c r="E29" s="8">
        <f>IF(Táblázat2789[[#This Row],[Játékos]]&lt;&gt;0,VLOOKUP(Táblázat2789[[#This Row],[Játékos]],Táblázat245[],3,0),"")</f>
        <v>163</v>
      </c>
      <c r="F29" s="8">
        <f>IF(Táblázat2789[[#This Row],[Játékos]]&lt;&gt;0,VLOOKUP(Táblázat2789[[#This Row],[Játékos]],Táblázat245[],4,0),"")</f>
        <v>5</v>
      </c>
      <c r="G29" s="7">
        <f>IF(Táblázat2789[[#This Row],[Játékos]]&lt;&gt;0,VLOOKUP(Táblázat2789[[#This Row],[Játékos]],Táblázat245[],5,0),"")</f>
        <v>498</v>
      </c>
      <c r="H29" s="8">
        <f>IF(Táblázat2789[[#This Row],[Játékos2]]&lt;&gt;0,VLOOKUP(Táblázat2789[[#This Row],[Játékos2]],Táblázat245[],2,0),"")</f>
        <v>382</v>
      </c>
      <c r="I29" s="8">
        <f>IF(Táblázat2789[[#This Row],[Játékos2]]&lt;&gt;0,VLOOKUP(Táblázat2789[[#This Row],[Játékos2]],Táblázat245[],3,0),"")</f>
        <v>198</v>
      </c>
      <c r="J29" s="8">
        <f>IF(Táblázat2789[[#This Row],[Játékos2]]&lt;&gt;0,VLOOKUP(Táblázat2789[[#This Row],[Játékos2]],Táblázat245[],4,0),"")</f>
        <v>6</v>
      </c>
      <c r="K29" s="7">
        <f>IF(Táblázat2789[[#This Row],[Játékos2]]&lt;&gt;0,VLOOKUP(Táblázat2789[[#This Row],[Játékos2]],Táblázat245[],5,0),"")</f>
        <v>580</v>
      </c>
      <c r="L29" s="8">
        <f>IF(Táblázat2789[[#This Row],[Játékos]]&lt;&gt;0,SUM(D29,H29),"")</f>
        <v>717</v>
      </c>
      <c r="M29" s="8">
        <f>IF(Táblázat2789[[#This Row],[Játékos]]&lt;&gt;0,SUM(E29,I29),"")</f>
        <v>361</v>
      </c>
      <c r="N29" s="8">
        <f>IF(Táblázat2789[[#This Row],[Játékos]]&lt;&gt;0,SUM(F29,J29),"")</f>
        <v>11</v>
      </c>
      <c r="O29" s="7">
        <f>IF(Táblázat2789[[#This Row],[Játékos]]&lt;&gt;0,SUM(L29,M29),0)</f>
        <v>1078</v>
      </c>
    </row>
    <row r="30" spans="1:15" x14ac:dyDescent="0.25">
      <c r="A30" s="1" t="s">
        <v>89</v>
      </c>
      <c r="B30" s="3" t="s">
        <v>366</v>
      </c>
      <c r="C30" s="3" t="s">
        <v>367</v>
      </c>
      <c r="D30" s="1">
        <f>IF(Táblázat2789[[#This Row],[Játékos]]&lt;&gt;0,VLOOKUP(Táblázat2789[[#This Row],[Játékos]],Táblázat245[],2,0),"")</f>
        <v>368</v>
      </c>
      <c r="E30" s="1">
        <f>IF(Táblázat2789[[#This Row],[Játékos]]&lt;&gt;0,VLOOKUP(Táblázat2789[[#This Row],[Játékos]],Táblázat245[],3,0),"")</f>
        <v>169</v>
      </c>
      <c r="F30" s="1">
        <f>IF(Táblázat2789[[#This Row],[Játékos]]&lt;&gt;0,VLOOKUP(Táblázat2789[[#This Row],[Játékos]],Táblázat245[],4,0),"")</f>
        <v>9</v>
      </c>
      <c r="G30" s="3">
        <f>IF(Táblázat2789[[#This Row],[Játékos]]&lt;&gt;0,VLOOKUP(Táblázat2789[[#This Row],[Játékos]],Táblázat245[],5,0),"")</f>
        <v>537</v>
      </c>
      <c r="H30" s="1">
        <f>IF(Táblázat2789[[#This Row],[Játékos2]]&lt;&gt;0,VLOOKUP(Táblázat2789[[#This Row],[Játékos2]],Táblázat245[],2,0),"")</f>
        <v>386</v>
      </c>
      <c r="I30" s="1">
        <f>IF(Táblázat2789[[#This Row],[Játékos2]]&lt;&gt;0,VLOOKUP(Táblázat2789[[#This Row],[Játékos2]],Táblázat245[],3,0),"")</f>
        <v>154</v>
      </c>
      <c r="J30" s="1">
        <f>IF(Táblázat2789[[#This Row],[Játékos2]]&lt;&gt;0,VLOOKUP(Táblázat2789[[#This Row],[Játékos2]],Táblázat245[],4,0),"")</f>
        <v>10</v>
      </c>
      <c r="K30" s="3">
        <f>IF(Táblázat2789[[#This Row],[Játékos2]]&lt;&gt;0,VLOOKUP(Táblázat2789[[#This Row],[Játékos2]],Táblázat245[],5,0),"")</f>
        <v>540</v>
      </c>
      <c r="L30" s="1">
        <f>IF(Táblázat2789[[#This Row],[Játékos]]&lt;&gt;0,SUM(D30,H30),"")</f>
        <v>754</v>
      </c>
      <c r="M30" s="1">
        <f>IF(Táblázat2789[[#This Row],[Játékos]]&lt;&gt;0,SUM(E30,I30),"")</f>
        <v>323</v>
      </c>
      <c r="N30" s="1">
        <f>IF(Táblázat2789[[#This Row],[Játékos]]&lt;&gt;0,SUM(F30,J30),"")</f>
        <v>19</v>
      </c>
      <c r="O30" s="3">
        <f>IF(Táblázat2789[[#This Row],[Játékos]]&lt;&gt;0,SUM(L30,M30),0)</f>
        <v>1077</v>
      </c>
    </row>
    <row r="31" spans="1:15" x14ac:dyDescent="0.25">
      <c r="A31" s="1" t="s">
        <v>90</v>
      </c>
      <c r="B31" s="5" t="s">
        <v>417</v>
      </c>
      <c r="C31" s="5" t="s">
        <v>418</v>
      </c>
      <c r="D31" s="8">
        <f>IF(Táblázat2789[[#This Row],[Játékos]]&lt;&gt;0,VLOOKUP(Táblázat2789[[#This Row],[Játékos]],Táblázat245[],2,0),"")</f>
        <v>358</v>
      </c>
      <c r="E31" s="8">
        <f>IF(Táblázat2789[[#This Row],[Játékos]]&lt;&gt;0,VLOOKUP(Táblázat2789[[#This Row],[Játékos]],Táblázat245[],3,0),"")</f>
        <v>173</v>
      </c>
      <c r="F31" s="8">
        <f>IF(Táblázat2789[[#This Row],[Játékos]]&lt;&gt;0,VLOOKUP(Táblázat2789[[#This Row],[Játékos]],Táblázat245[],4,0),"")</f>
        <v>8</v>
      </c>
      <c r="G31" s="7">
        <f>IF(Táblázat2789[[#This Row],[Játékos]]&lt;&gt;0,VLOOKUP(Táblázat2789[[#This Row],[Játékos]],Táblázat245[],5,0),"")</f>
        <v>531</v>
      </c>
      <c r="H31" s="8">
        <f>IF(Táblázat2789[[#This Row],[Játékos2]]&lt;&gt;0,VLOOKUP(Táblázat2789[[#This Row],[Játékos2]],Táblázat245[],2,0),"")</f>
        <v>378</v>
      </c>
      <c r="I31" s="8">
        <f>IF(Táblázat2789[[#This Row],[Játékos2]]&lt;&gt;0,VLOOKUP(Táblázat2789[[#This Row],[Játékos2]],Táblázat245[],3,0),"")</f>
        <v>167</v>
      </c>
      <c r="J31" s="8">
        <f>IF(Táblázat2789[[#This Row],[Játékos2]]&lt;&gt;0,VLOOKUP(Táblázat2789[[#This Row],[Játékos2]],Táblázat245[],4,0),"")</f>
        <v>9</v>
      </c>
      <c r="K31" s="7">
        <f>IF(Táblázat2789[[#This Row],[Játékos2]]&lt;&gt;0,VLOOKUP(Táblázat2789[[#This Row],[Játékos2]],Táblázat245[],5,0),"")</f>
        <v>545</v>
      </c>
      <c r="L31" s="8">
        <f>IF(Táblázat2789[[#This Row],[Játékos]]&lt;&gt;0,SUM(D31,H31),"")</f>
        <v>736</v>
      </c>
      <c r="M31" s="8">
        <f>IF(Táblázat2789[[#This Row],[Játékos]]&lt;&gt;0,SUM(E31,I31),"")</f>
        <v>340</v>
      </c>
      <c r="N31" s="8">
        <f>IF(Táblázat2789[[#This Row],[Játékos]]&lt;&gt;0,SUM(F31,J31),"")</f>
        <v>17</v>
      </c>
      <c r="O31" s="7">
        <f>IF(Táblázat2789[[#This Row],[Játékos]]&lt;&gt;0,SUM(L31,M31),0)</f>
        <v>1076</v>
      </c>
    </row>
    <row r="32" spans="1:15" x14ac:dyDescent="0.25">
      <c r="A32" s="1" t="s">
        <v>91</v>
      </c>
      <c r="B32" s="3" t="s">
        <v>37</v>
      </c>
      <c r="C32" s="3" t="s">
        <v>36</v>
      </c>
      <c r="D32" s="1">
        <f>IF(Táblázat2789[[#This Row],[Játékos]]&lt;&gt;0,VLOOKUP(Táblázat2789[[#This Row],[Játékos]],Táblázat245[],2,0),"")</f>
        <v>377</v>
      </c>
      <c r="E32" s="1">
        <f>IF(Táblázat2789[[#This Row],[Játékos]]&lt;&gt;0,VLOOKUP(Táblázat2789[[#This Row],[Játékos]],Táblázat245[],3,0),"")</f>
        <v>128</v>
      </c>
      <c r="F32" s="1">
        <f>IF(Táblázat2789[[#This Row],[Játékos]]&lt;&gt;0,VLOOKUP(Táblázat2789[[#This Row],[Játékos]],Táblázat245[],4,0),"")</f>
        <v>14</v>
      </c>
      <c r="G32" s="3">
        <f>IF(Táblázat2789[[#This Row],[Játékos]]&lt;&gt;0,VLOOKUP(Táblázat2789[[#This Row],[Játékos]],Táblázat245[],5,0),"")</f>
        <v>505</v>
      </c>
      <c r="H32" s="1">
        <f>IF(Táblázat2789[[#This Row],[Játékos2]]&lt;&gt;0,VLOOKUP(Táblázat2789[[#This Row],[Játékos2]],Táblázat245[],2,0),"")</f>
        <v>386</v>
      </c>
      <c r="I32" s="1">
        <f>IF(Táblázat2789[[#This Row],[Játékos2]]&lt;&gt;0,VLOOKUP(Táblázat2789[[#This Row],[Játékos2]],Táblázat245[],3,0),"")</f>
        <v>183</v>
      </c>
      <c r="J32" s="1">
        <f>IF(Táblázat2789[[#This Row],[Játékos2]]&lt;&gt;0,VLOOKUP(Táblázat2789[[#This Row],[Játékos2]],Táblázat245[],4,0),"")</f>
        <v>7</v>
      </c>
      <c r="K32" s="3">
        <f>IF(Táblázat2789[[#This Row],[Játékos2]]&lt;&gt;0,VLOOKUP(Táblázat2789[[#This Row],[Játékos2]],Táblázat245[],5,0),"")</f>
        <v>569</v>
      </c>
      <c r="L32" s="1">
        <f>IF(Táblázat2789[[#This Row],[Játékos]]&lt;&gt;0,SUM(D32,H32),"")</f>
        <v>763</v>
      </c>
      <c r="M32" s="1">
        <f>IF(Táblázat2789[[#This Row],[Játékos]]&lt;&gt;0,SUM(E32,I32),"")</f>
        <v>311</v>
      </c>
      <c r="N32" s="1">
        <f>IF(Táblázat2789[[#This Row],[Játékos]]&lt;&gt;0,SUM(F32,J32),"")</f>
        <v>21</v>
      </c>
      <c r="O32" s="3">
        <f>IF(Táblázat2789[[#This Row],[Játékos]]&lt;&gt;0,SUM(L32,M32),0)</f>
        <v>1074</v>
      </c>
    </row>
    <row r="33" spans="1:15" x14ac:dyDescent="0.25">
      <c r="A33" s="1" t="s">
        <v>92</v>
      </c>
      <c r="B33" s="3" t="s">
        <v>43</v>
      </c>
      <c r="C33" s="3" t="s">
        <v>42</v>
      </c>
      <c r="D33" s="1">
        <f>IF(Táblázat2789[[#This Row],[Játékos]]&lt;&gt;0,VLOOKUP(Táblázat2789[[#This Row],[Játékos]],Táblázat245[],2,0),"")</f>
        <v>366</v>
      </c>
      <c r="E33" s="1">
        <f>IF(Táblázat2789[[#This Row],[Játékos]]&lt;&gt;0,VLOOKUP(Táblázat2789[[#This Row],[Játékos]],Táblázat245[],3,0),"")</f>
        <v>153</v>
      </c>
      <c r="F33" s="1">
        <f>IF(Táblázat2789[[#This Row],[Játékos]]&lt;&gt;0,VLOOKUP(Táblázat2789[[#This Row],[Játékos]],Táblázat245[],4,0),"")</f>
        <v>13</v>
      </c>
      <c r="G33" s="3">
        <f>IF(Táblázat2789[[#This Row],[Játékos]]&lt;&gt;0,VLOOKUP(Táblázat2789[[#This Row],[Játékos]],Táblázat245[],5,0),"")</f>
        <v>519</v>
      </c>
      <c r="H33" s="1">
        <f>IF(Táblázat2789[[#This Row],[Játékos2]]&lt;&gt;0,VLOOKUP(Táblázat2789[[#This Row],[Játékos2]],Táblázat245[],2,0),"")</f>
        <v>373</v>
      </c>
      <c r="I33" s="1">
        <f>IF(Táblázat2789[[#This Row],[Játékos2]]&lt;&gt;0,VLOOKUP(Táblázat2789[[#This Row],[Játékos2]],Táblázat245[],3,0),"")</f>
        <v>178</v>
      </c>
      <c r="J33" s="1">
        <f>IF(Táblázat2789[[#This Row],[Játékos2]]&lt;&gt;0,VLOOKUP(Táblázat2789[[#This Row],[Játékos2]],Táblázat245[],4,0),"")</f>
        <v>4</v>
      </c>
      <c r="K33" s="3">
        <f>IF(Táblázat2789[[#This Row],[Játékos2]]&lt;&gt;0,VLOOKUP(Táblázat2789[[#This Row],[Játékos2]],Táblázat245[],5,0),"")</f>
        <v>551</v>
      </c>
      <c r="L33" s="1">
        <f>IF(Táblázat2789[[#This Row],[Játékos]]&lt;&gt;0,SUM(D33,H33),"")</f>
        <v>739</v>
      </c>
      <c r="M33" s="1">
        <f>IF(Táblázat2789[[#This Row],[Játékos]]&lt;&gt;0,SUM(E33,I33),"")</f>
        <v>331</v>
      </c>
      <c r="N33" s="1">
        <f>IF(Táblázat2789[[#This Row],[Játékos]]&lt;&gt;0,SUM(F33,J33),"")</f>
        <v>17</v>
      </c>
      <c r="O33" s="3">
        <f>IF(Táblázat2789[[#This Row],[Játékos]]&lt;&gt;0,SUM(L33,M33),0)</f>
        <v>1070</v>
      </c>
    </row>
    <row r="34" spans="1:15" x14ac:dyDescent="0.25">
      <c r="A34" s="1" t="s">
        <v>93</v>
      </c>
      <c r="B34" s="5" t="s">
        <v>429</v>
      </c>
      <c r="C34" s="5" t="s">
        <v>430</v>
      </c>
      <c r="D34" s="8">
        <f>IF(Táblázat2789[[#This Row],[Játékos]]&lt;&gt;0,VLOOKUP(Táblázat2789[[#This Row],[Játékos]],Táblázat245[],2,0),"")</f>
        <v>377</v>
      </c>
      <c r="E34" s="8">
        <f>IF(Táblázat2789[[#This Row],[Játékos]]&lt;&gt;0,VLOOKUP(Táblázat2789[[#This Row],[Játékos]],Táblázat245[],3,0),"")</f>
        <v>148</v>
      </c>
      <c r="F34" s="8">
        <f>IF(Táblázat2789[[#This Row],[Játékos]]&lt;&gt;0,VLOOKUP(Táblázat2789[[#This Row],[Játékos]],Táblázat245[],4,0),"")</f>
        <v>13</v>
      </c>
      <c r="G34" s="7">
        <f>IF(Táblázat2789[[#This Row],[Játékos]]&lt;&gt;0,VLOOKUP(Táblázat2789[[#This Row],[Játékos]],Táblázat245[],5,0),"")</f>
        <v>525</v>
      </c>
      <c r="H34" s="8">
        <f>IF(Táblázat2789[[#This Row],[Játékos2]]&lt;&gt;0,VLOOKUP(Táblázat2789[[#This Row],[Játékos2]],Táblázat245[],2,0),"")</f>
        <v>365</v>
      </c>
      <c r="I34" s="8">
        <f>IF(Táblázat2789[[#This Row],[Játékos2]]&lt;&gt;0,VLOOKUP(Táblázat2789[[#This Row],[Játékos2]],Táblázat245[],3,0),"")</f>
        <v>177</v>
      </c>
      <c r="J34" s="8">
        <f>IF(Táblázat2789[[#This Row],[Játékos2]]&lt;&gt;0,VLOOKUP(Táblázat2789[[#This Row],[Játékos2]],Táblázat245[],4,0),"")</f>
        <v>9</v>
      </c>
      <c r="K34" s="7">
        <f>IF(Táblázat2789[[#This Row],[Játékos2]]&lt;&gt;0,VLOOKUP(Táblázat2789[[#This Row],[Játékos2]],Táblázat245[],5,0),"")</f>
        <v>542</v>
      </c>
      <c r="L34" s="8">
        <f>IF(Táblázat2789[[#This Row],[Játékos]]&lt;&gt;0,SUM(D34,H34),"")</f>
        <v>742</v>
      </c>
      <c r="M34" s="8">
        <f>IF(Táblázat2789[[#This Row],[Játékos]]&lt;&gt;0,SUM(E34,I34),"")</f>
        <v>325</v>
      </c>
      <c r="N34" s="8">
        <f>IF(Táblázat2789[[#This Row],[Játékos]]&lt;&gt;0,SUM(F34,J34),"")</f>
        <v>22</v>
      </c>
      <c r="O34" s="7">
        <f>IF(Táblázat2789[[#This Row],[Játékos]]&lt;&gt;0,SUM(L34,M34),0)</f>
        <v>1067</v>
      </c>
    </row>
    <row r="35" spans="1:15" x14ac:dyDescent="0.25">
      <c r="A35" s="1" t="s">
        <v>161</v>
      </c>
      <c r="B35" s="5" t="s">
        <v>423</v>
      </c>
      <c r="C35" s="5" t="s">
        <v>424</v>
      </c>
      <c r="D35" s="8">
        <f>IF(Táblázat2789[[#This Row],[Játékos]]&lt;&gt;0,VLOOKUP(Táblázat2789[[#This Row],[Játékos]],Táblázat245[],2,0),"")</f>
        <v>347</v>
      </c>
      <c r="E35" s="8">
        <f>IF(Táblázat2789[[#This Row],[Játékos]]&lt;&gt;0,VLOOKUP(Táblázat2789[[#This Row],[Játékos]],Táblázat245[],3,0),"")</f>
        <v>183</v>
      </c>
      <c r="F35" s="8">
        <f>IF(Táblázat2789[[#This Row],[Játékos]]&lt;&gt;0,VLOOKUP(Táblázat2789[[#This Row],[Játékos]],Táblázat245[],4,0),"")</f>
        <v>6</v>
      </c>
      <c r="G35" s="7">
        <f>IF(Táblázat2789[[#This Row],[Játékos]]&lt;&gt;0,VLOOKUP(Táblázat2789[[#This Row],[Játékos]],Táblázat245[],5,0),"")</f>
        <v>530</v>
      </c>
      <c r="H35" s="8">
        <f>IF(Táblázat2789[[#This Row],[Játékos2]]&lt;&gt;0,VLOOKUP(Táblázat2789[[#This Row],[Játékos2]],Táblázat245[],2,0),"")</f>
        <v>365</v>
      </c>
      <c r="I35" s="8">
        <f>IF(Táblázat2789[[#This Row],[Játékos2]]&lt;&gt;0,VLOOKUP(Táblázat2789[[#This Row],[Játékos2]],Táblázat245[],3,0),"")</f>
        <v>171</v>
      </c>
      <c r="J35" s="8">
        <f>IF(Táblázat2789[[#This Row],[Játékos2]]&lt;&gt;0,VLOOKUP(Táblázat2789[[#This Row],[Játékos2]],Táblázat245[],4,0),"")</f>
        <v>6</v>
      </c>
      <c r="K35" s="7">
        <f>IF(Táblázat2789[[#This Row],[Játékos2]]&lt;&gt;0,VLOOKUP(Táblázat2789[[#This Row],[Játékos2]],Táblázat245[],5,0),"")</f>
        <v>536</v>
      </c>
      <c r="L35" s="8">
        <f>IF(Táblázat2789[[#This Row],[Játékos]]&lt;&gt;0,SUM(D35,H35),"")</f>
        <v>712</v>
      </c>
      <c r="M35" s="8">
        <f>IF(Táblázat2789[[#This Row],[Játékos]]&lt;&gt;0,SUM(E35,I35),"")</f>
        <v>354</v>
      </c>
      <c r="N35" s="8">
        <f>IF(Táblázat2789[[#This Row],[Játékos]]&lt;&gt;0,SUM(F35,J35),"")</f>
        <v>12</v>
      </c>
      <c r="O35" s="7">
        <f>IF(Táblázat2789[[#This Row],[Játékos]]&lt;&gt;0,SUM(L35,M35),0)</f>
        <v>1066</v>
      </c>
    </row>
    <row r="36" spans="1:15" x14ac:dyDescent="0.25">
      <c r="A36" s="1" t="s">
        <v>162</v>
      </c>
      <c r="B36" s="5" t="s">
        <v>427</v>
      </c>
      <c r="C36" s="5" t="s">
        <v>428</v>
      </c>
      <c r="D36" s="8">
        <f>IF(Táblázat2789[[#This Row],[Játékos]]&lt;&gt;0,VLOOKUP(Táblázat2789[[#This Row],[Játékos]],Táblázat245[],2,0),"")</f>
        <v>370</v>
      </c>
      <c r="E36" s="8">
        <f>IF(Táblázat2789[[#This Row],[Játékos]]&lt;&gt;0,VLOOKUP(Táblázat2789[[#This Row],[Játékos]],Táblázat245[],3,0),"")</f>
        <v>158</v>
      </c>
      <c r="F36" s="8">
        <f>IF(Táblázat2789[[#This Row],[Játékos]]&lt;&gt;0,VLOOKUP(Táblázat2789[[#This Row],[Játékos]],Táblázat245[],4,0),"")</f>
        <v>11</v>
      </c>
      <c r="G36" s="7">
        <f>IF(Táblázat2789[[#This Row],[Játékos]]&lt;&gt;0,VLOOKUP(Táblázat2789[[#This Row],[Játékos]],Táblázat245[],5,0),"")</f>
        <v>528</v>
      </c>
      <c r="H36" s="8">
        <f>IF(Táblázat2789[[#This Row],[Játékos2]]&lt;&gt;0,VLOOKUP(Táblázat2789[[#This Row],[Játékos2]],Táblázat245[],2,0),"")</f>
        <v>381</v>
      </c>
      <c r="I36" s="8">
        <f>IF(Táblázat2789[[#This Row],[Játékos2]]&lt;&gt;0,VLOOKUP(Táblázat2789[[#This Row],[Játékos2]],Táblázat245[],3,0),"")</f>
        <v>157</v>
      </c>
      <c r="J36" s="8">
        <f>IF(Táblázat2789[[#This Row],[Játékos2]]&lt;&gt;0,VLOOKUP(Táblázat2789[[#This Row],[Játékos2]],Táblázat245[],4,0),"")</f>
        <v>10</v>
      </c>
      <c r="K36" s="7">
        <f>IF(Táblázat2789[[#This Row],[Játékos2]]&lt;&gt;0,VLOOKUP(Táblázat2789[[#This Row],[Játékos2]],Táblázat245[],5,0),"")</f>
        <v>538</v>
      </c>
      <c r="L36" s="8">
        <f>IF(Táblázat2789[[#This Row],[Játékos]]&lt;&gt;0,SUM(D36,H36),"")</f>
        <v>751</v>
      </c>
      <c r="M36" s="8">
        <f>IF(Táblázat2789[[#This Row],[Játékos]]&lt;&gt;0,SUM(E36,I36),"")</f>
        <v>315</v>
      </c>
      <c r="N36" s="8">
        <f>IF(Táblázat2789[[#This Row],[Játékos]]&lt;&gt;0,SUM(F36,J36),"")</f>
        <v>21</v>
      </c>
      <c r="O36" s="7">
        <f>IF(Táblázat2789[[#This Row],[Játékos]]&lt;&gt;0,SUM(L36,M36),0)</f>
        <v>1066</v>
      </c>
    </row>
    <row r="37" spans="1:15" x14ac:dyDescent="0.25">
      <c r="A37" s="1" t="s">
        <v>163</v>
      </c>
      <c r="B37" s="3" t="s">
        <v>349</v>
      </c>
      <c r="C37" s="3" t="s">
        <v>97</v>
      </c>
      <c r="D37" s="1">
        <f>IF(Táblázat2789[[#This Row],[Játékos]]&lt;&gt;0,VLOOKUP(Táblázat2789[[#This Row],[Játékos]],Táblázat245[],2,0),"")</f>
        <v>371</v>
      </c>
      <c r="E37" s="1">
        <f>IF(Táblázat2789[[#This Row],[Játékos]]&lt;&gt;0,VLOOKUP(Táblázat2789[[#This Row],[Játékos]],Táblázat245[],3,0),"")</f>
        <v>164</v>
      </c>
      <c r="F37" s="1">
        <f>IF(Táblázat2789[[#This Row],[Játékos]]&lt;&gt;0,VLOOKUP(Táblázat2789[[#This Row],[Játékos]],Táblázat245[],4,0),"")</f>
        <v>13</v>
      </c>
      <c r="G37" s="3">
        <f>IF(Táblázat2789[[#This Row],[Játékos]]&lt;&gt;0,VLOOKUP(Táblázat2789[[#This Row],[Játékos]],Táblázat245[],5,0),"")</f>
        <v>535</v>
      </c>
      <c r="H37" s="1">
        <v>352</v>
      </c>
      <c r="I37" s="1">
        <v>166</v>
      </c>
      <c r="J37" s="1">
        <v>5</v>
      </c>
      <c r="K37" s="3">
        <v>518</v>
      </c>
      <c r="L37" s="1">
        <f>IF(Táblázat2789[[#This Row],[Játékos]]&lt;&gt;0,SUM(D37,H37),"")</f>
        <v>723</v>
      </c>
      <c r="M37" s="1">
        <f>IF(Táblázat2789[[#This Row],[Játékos]]&lt;&gt;0,SUM(E37,I37),"")</f>
        <v>330</v>
      </c>
      <c r="N37" s="1">
        <f>IF(Táblázat2789[[#This Row],[Játékos]]&lt;&gt;0,SUM(F37,J37),"")</f>
        <v>18</v>
      </c>
      <c r="O37" s="3">
        <f>IF(Táblázat2789[[#This Row],[Játékos]]&lt;&gt;0,SUM(L37,M37),0)</f>
        <v>1053</v>
      </c>
    </row>
    <row r="38" spans="1:15" x14ac:dyDescent="0.25">
      <c r="A38" s="1" t="s">
        <v>164</v>
      </c>
      <c r="B38" s="3" t="s">
        <v>274</v>
      </c>
      <c r="C38" s="3" t="s">
        <v>277</v>
      </c>
      <c r="D38" s="1">
        <f>IF(Táblázat2789[[#This Row],[Játékos]]&lt;&gt;0,VLOOKUP(Táblázat2789[[#This Row],[Játékos]],Táblázat245[],2,0),"")</f>
        <v>358</v>
      </c>
      <c r="E38" s="1">
        <f>IF(Táblázat2789[[#This Row],[Játékos]]&lt;&gt;0,VLOOKUP(Táblázat2789[[#This Row],[Játékos]],Táblázat245[],3,0),"")</f>
        <v>169</v>
      </c>
      <c r="F38" s="1">
        <f>IF(Táblázat2789[[#This Row],[Játékos]]&lt;&gt;0,VLOOKUP(Táblázat2789[[#This Row],[Játékos]],Táblázat245[],4,0),"")</f>
        <v>9</v>
      </c>
      <c r="G38" s="3">
        <f>IF(Táblázat2789[[#This Row],[Játékos]]&lt;&gt;0,VLOOKUP(Táblázat2789[[#This Row],[Játékos]],Táblázat245[],5,0),"")</f>
        <v>527</v>
      </c>
      <c r="H38" s="1">
        <v>366</v>
      </c>
      <c r="I38" s="1">
        <v>158</v>
      </c>
      <c r="J38" s="1">
        <v>8</v>
      </c>
      <c r="K38" s="3">
        <v>524</v>
      </c>
      <c r="L38" s="1">
        <f>IF(Táblázat2789[[#This Row],[Játékos]]&lt;&gt;0,SUM(D38,H38),"")</f>
        <v>724</v>
      </c>
      <c r="M38" s="1">
        <f>IF(Táblázat2789[[#This Row],[Játékos]]&lt;&gt;0,SUM(E38,I38),"")</f>
        <v>327</v>
      </c>
      <c r="N38" s="1">
        <f>IF(Táblázat2789[[#This Row],[Játékos]]&lt;&gt;0,SUM(F38,J38),"")</f>
        <v>17</v>
      </c>
      <c r="O38" s="3">
        <f>IF(Táblázat2789[[#This Row],[Játékos]]&lt;&gt;0,SUM(L38,M38),0)</f>
        <v>1051</v>
      </c>
    </row>
    <row r="39" spans="1:15" x14ac:dyDescent="0.25">
      <c r="A39" s="1" t="s">
        <v>165</v>
      </c>
      <c r="B39" s="3" t="s">
        <v>45</v>
      </c>
      <c r="C39" s="3" t="s">
        <v>44</v>
      </c>
      <c r="D39" s="1">
        <f>IF(Táblázat2789[[#This Row],[Játékos]]&lt;&gt;0,VLOOKUP(Táblázat2789[[#This Row],[Játékos]],Táblázat245[],2,0),"")</f>
        <v>377</v>
      </c>
      <c r="E39" s="1">
        <f>IF(Táblázat2789[[#This Row],[Játékos]]&lt;&gt;0,VLOOKUP(Táblázat2789[[#This Row],[Játékos]],Táblázat245[],3,0),"")</f>
        <v>166</v>
      </c>
      <c r="F39" s="1">
        <f>IF(Táblázat2789[[#This Row],[Játékos]]&lt;&gt;0,VLOOKUP(Táblázat2789[[#This Row],[Játékos]],Táblázat245[],4,0),"")</f>
        <v>4</v>
      </c>
      <c r="G39" s="1">
        <f>IF(Táblázat2789[[#This Row],[Játékos]]&lt;&gt;0,VLOOKUP(Táblázat2789[[#This Row],[Játékos]],Táblázat245[],5,0),"")</f>
        <v>543</v>
      </c>
      <c r="H39" s="1">
        <v>351</v>
      </c>
      <c r="I39" s="1">
        <v>157</v>
      </c>
      <c r="J39" s="1">
        <v>11</v>
      </c>
      <c r="K39" s="3">
        <v>508</v>
      </c>
      <c r="L39" s="1">
        <f>IF(Táblázat2789[[#This Row],[Játékos]]&lt;&gt;0,SUM(D39,H39),"")</f>
        <v>728</v>
      </c>
      <c r="M39" s="1">
        <f>IF(Táblázat2789[[#This Row],[Játékos]]&lt;&gt;0,SUM(E39,I39),"")</f>
        <v>323</v>
      </c>
      <c r="N39" s="1">
        <f>IF(Táblázat2789[[#This Row],[Játékos]]&lt;&gt;0,SUM(F39,J39),"")</f>
        <v>15</v>
      </c>
      <c r="O39" s="3">
        <f>IF(Táblázat2789[[#This Row],[Játékos]]&lt;&gt;0,SUM(L39,M39),0)</f>
        <v>1051</v>
      </c>
    </row>
    <row r="40" spans="1:15" x14ac:dyDescent="0.25">
      <c r="A40" s="1" t="s">
        <v>166</v>
      </c>
      <c r="B40" s="3" t="s">
        <v>118</v>
      </c>
      <c r="C40" s="3" t="s">
        <v>119</v>
      </c>
      <c r="D40" s="1">
        <f>IF(Táblázat2789[[#This Row],[Játékos]]&lt;&gt;0,VLOOKUP(Táblázat2789[[#This Row],[Játékos]],Táblázat245[],2,0),"")</f>
        <v>362</v>
      </c>
      <c r="E40" s="1">
        <f>IF(Táblázat2789[[#This Row],[Játékos]]&lt;&gt;0,VLOOKUP(Táblázat2789[[#This Row],[Játékos]],Táblázat245[],3,0),"")</f>
        <v>173</v>
      </c>
      <c r="F40" s="1">
        <f>IF(Táblázat2789[[#This Row],[Játékos]]&lt;&gt;0,VLOOKUP(Táblázat2789[[#This Row],[Játékos]],Táblázat245[],4,0),"")</f>
        <v>7</v>
      </c>
      <c r="G40" s="3">
        <f>IF(Táblázat2789[[#This Row],[Játékos]]&lt;&gt;0,VLOOKUP(Táblázat2789[[#This Row],[Játékos]],Táblázat245[],5,0),"")</f>
        <v>535</v>
      </c>
      <c r="H40" s="1">
        <f>IF(Táblázat2789[[#This Row],[Játékos2]]&lt;&gt;0,VLOOKUP(Táblázat2789[[#This Row],[Játékos2]],Táblázat245[],2,0),"")</f>
        <v>368</v>
      </c>
      <c r="I40" s="1">
        <f>IF(Táblázat2789[[#This Row],[Játékos2]]&lt;&gt;0,VLOOKUP(Táblázat2789[[#This Row],[Játékos2]],Táblázat245[],3,0),"")</f>
        <v>146</v>
      </c>
      <c r="J40" s="1">
        <f>IF(Táblázat2789[[#This Row],[Játékos2]]&lt;&gt;0,VLOOKUP(Táblázat2789[[#This Row],[Játékos2]],Táblázat245[],4,0),"")</f>
        <v>11</v>
      </c>
      <c r="K40" s="3">
        <f>IF(Táblázat2789[[#This Row],[Játékos2]]&lt;&gt;0,VLOOKUP(Táblázat2789[[#This Row],[Játékos2]],Táblázat245[],5,0),"")</f>
        <v>514</v>
      </c>
      <c r="L40" s="1">
        <f>IF(Táblázat2789[[#This Row],[Játékos]]&lt;&gt;0,SUM(D40,H40),"")</f>
        <v>730</v>
      </c>
      <c r="M40" s="1">
        <f>IF(Táblázat2789[[#This Row],[Játékos]]&lt;&gt;0,SUM(E40,I40),"")</f>
        <v>319</v>
      </c>
      <c r="N40" s="1">
        <f>IF(Táblázat2789[[#This Row],[Játékos]]&lt;&gt;0,SUM(F40,J40),"")</f>
        <v>18</v>
      </c>
      <c r="O40" s="3">
        <f>IF(Táblázat2789[[#This Row],[Játékos]]&lt;&gt;0,SUM(L40,M40),0)</f>
        <v>1049</v>
      </c>
    </row>
    <row r="41" spans="1:15" x14ac:dyDescent="0.25">
      <c r="A41" s="1" t="s">
        <v>167</v>
      </c>
      <c r="B41" s="5" t="s">
        <v>422</v>
      </c>
      <c r="C41" s="5" t="s">
        <v>421</v>
      </c>
      <c r="D41" s="8">
        <f>IF(Táblázat2789[[#This Row],[Játékos]]&lt;&gt;0,VLOOKUP(Táblázat2789[[#This Row],[Játékos]],Táblázat245[],2,0),"")</f>
        <v>398</v>
      </c>
      <c r="E41" s="8">
        <f>IF(Táblázat2789[[#This Row],[Játékos]]&lt;&gt;0,VLOOKUP(Táblázat2789[[#This Row],[Játékos]],Táblázat245[],3,0),"")</f>
        <v>139</v>
      </c>
      <c r="F41" s="8">
        <f>IF(Táblázat2789[[#This Row],[Játékos]]&lt;&gt;0,VLOOKUP(Táblázat2789[[#This Row],[Játékos]],Táblázat245[],4,0),"")</f>
        <v>8</v>
      </c>
      <c r="G41" s="7">
        <f>IF(Táblázat2789[[#This Row],[Játékos]]&lt;&gt;0,VLOOKUP(Táblázat2789[[#This Row],[Játékos]],Táblázat245[],5,0),"")</f>
        <v>537</v>
      </c>
      <c r="H41" s="8">
        <f>IF(Táblázat2789[[#This Row],[Játékos2]]&lt;&gt;0,VLOOKUP(Táblázat2789[[#This Row],[Játékos2]],Táblázat245[],2,0),"")</f>
        <v>362</v>
      </c>
      <c r="I41" s="8">
        <f>IF(Táblázat2789[[#This Row],[Játékos2]]&lt;&gt;0,VLOOKUP(Táblázat2789[[#This Row],[Játékos2]],Táblázat245[],3,0),"")</f>
        <v>147</v>
      </c>
      <c r="J41" s="8">
        <f>IF(Táblázat2789[[#This Row],[Játékos2]]&lt;&gt;0,VLOOKUP(Táblázat2789[[#This Row],[Játékos2]],Táblázat245[],4,0),"")</f>
        <v>9</v>
      </c>
      <c r="K41" s="7">
        <f>IF(Táblázat2789[[#This Row],[Játékos2]]&lt;&gt;0,VLOOKUP(Táblázat2789[[#This Row],[Játékos2]],Táblázat245[],5,0),"")</f>
        <v>509</v>
      </c>
      <c r="L41" s="8">
        <f>IF(Táblázat2789[[#This Row],[Játékos]]&lt;&gt;0,SUM(D41,H41),"")</f>
        <v>760</v>
      </c>
      <c r="M41" s="8">
        <f>IF(Táblázat2789[[#This Row],[Játékos]]&lt;&gt;0,SUM(E41,I41),"")</f>
        <v>286</v>
      </c>
      <c r="N41" s="8">
        <f>IF(Táblázat2789[[#This Row],[Játékos]]&lt;&gt;0,SUM(F41,J41),"")</f>
        <v>17</v>
      </c>
      <c r="O41" s="7">
        <f>IF(Táblázat2789[[#This Row],[Játékos]]&lt;&gt;0,SUM(L41,M41),0)</f>
        <v>1046</v>
      </c>
    </row>
    <row r="42" spans="1:15" x14ac:dyDescent="0.25">
      <c r="A42" s="1" t="s">
        <v>168</v>
      </c>
      <c r="B42" s="3" t="s">
        <v>368</v>
      </c>
      <c r="C42" s="3" t="s">
        <v>369</v>
      </c>
      <c r="D42" s="1">
        <f>IF(Táblázat2789[[#This Row],[Játékos]]&lt;&gt;0,VLOOKUP(Táblázat2789[[#This Row],[Játékos]],Táblázat245[],2,0),"")</f>
        <v>361</v>
      </c>
      <c r="E42" s="1">
        <f>IF(Táblázat2789[[#This Row],[Játékos]]&lt;&gt;0,VLOOKUP(Táblázat2789[[#This Row],[Játékos]],Táblázat245[],3,0),"")</f>
        <v>154</v>
      </c>
      <c r="F42" s="1">
        <f>IF(Táblázat2789[[#This Row],[Játékos]]&lt;&gt;0,VLOOKUP(Táblázat2789[[#This Row],[Játékos]],Táblázat245[],4,0),"")</f>
        <v>12</v>
      </c>
      <c r="G42" s="3">
        <f>IF(Táblázat2789[[#This Row],[Játékos]]&lt;&gt;0,VLOOKUP(Táblázat2789[[#This Row],[Játékos]],Táblázat245[],5,0),"")</f>
        <v>515</v>
      </c>
      <c r="H42" s="1">
        <f>IF(Táblázat2789[[#This Row],[Játékos2]]&lt;&gt;0,VLOOKUP(Táblázat2789[[#This Row],[Játékos2]],Táblázat245[],2,0),"")</f>
        <v>364</v>
      </c>
      <c r="I42" s="1">
        <f>IF(Táblázat2789[[#This Row],[Játékos2]]&lt;&gt;0,VLOOKUP(Táblázat2789[[#This Row],[Játékos2]],Táblázat245[],3,0),"")</f>
        <v>156</v>
      </c>
      <c r="J42" s="1">
        <f>IF(Táblázat2789[[#This Row],[Játékos2]]&lt;&gt;0,VLOOKUP(Táblázat2789[[#This Row],[Játékos2]],Táblázat245[],4,0),"")</f>
        <v>8</v>
      </c>
      <c r="K42" s="3">
        <f>IF(Táblázat2789[[#This Row],[Játékos2]]&lt;&gt;0,VLOOKUP(Táblázat2789[[#This Row],[Játékos2]],Táblázat245[],5,0),"")</f>
        <v>520</v>
      </c>
      <c r="L42" s="1">
        <f>IF(Táblázat2789[[#This Row],[Játékos]]&lt;&gt;0,SUM(D42,H42),"")</f>
        <v>725</v>
      </c>
      <c r="M42" s="1">
        <f>IF(Táblázat2789[[#This Row],[Játékos]]&lt;&gt;0,SUM(E42,I42),"")</f>
        <v>310</v>
      </c>
      <c r="N42" s="1">
        <f>IF(Táblázat2789[[#This Row],[Játékos]]&lt;&gt;0,SUM(F42,J42),"")</f>
        <v>20</v>
      </c>
      <c r="O42" s="3">
        <f>IF(Táblázat2789[[#This Row],[Játékos]]&lt;&gt;0,SUM(L42,M42),0)</f>
        <v>1035</v>
      </c>
    </row>
    <row r="43" spans="1:15" x14ac:dyDescent="0.25">
      <c r="A43" s="1" t="s">
        <v>169</v>
      </c>
      <c r="B43" s="3" t="s">
        <v>412</v>
      </c>
      <c r="C43" s="3" t="s">
        <v>409</v>
      </c>
      <c r="D43" s="1">
        <f>IF(Táblázat2789[[#This Row],[Játékos]]&lt;&gt;0,VLOOKUP(Táblázat2789[[#This Row],[Játékos]],Táblázat245[],2,0),"")</f>
        <v>380</v>
      </c>
      <c r="E43" s="1">
        <f>IF(Táblázat2789[[#This Row],[Játékos]]&lt;&gt;0,VLOOKUP(Táblázat2789[[#This Row],[Játékos]],Táblázat245[],3,0),"")</f>
        <v>105</v>
      </c>
      <c r="F43" s="1">
        <f>IF(Táblázat2789[[#This Row],[Játékos]]&lt;&gt;0,VLOOKUP(Táblázat2789[[#This Row],[Játékos]],Táblázat245[],4,0),"")</f>
        <v>18</v>
      </c>
      <c r="G43" s="3">
        <f>IF(Táblázat2789[[#This Row],[Játékos]]&lt;&gt;0,VLOOKUP(Táblázat2789[[#This Row],[Játékos]],Táblázat245[],5,0),"")</f>
        <v>485</v>
      </c>
      <c r="H43" s="1">
        <v>366</v>
      </c>
      <c r="I43" s="1">
        <v>183</v>
      </c>
      <c r="J43" s="1">
        <v>9</v>
      </c>
      <c r="K43" s="3">
        <v>549</v>
      </c>
      <c r="L43" s="1">
        <f>IF(Táblázat2789[[#This Row],[Játékos]]&lt;&gt;0,SUM(D43,H43),"")</f>
        <v>746</v>
      </c>
      <c r="M43" s="1">
        <f>IF(Táblázat2789[[#This Row],[Játékos]]&lt;&gt;0,SUM(E43,I43),"")</f>
        <v>288</v>
      </c>
      <c r="N43" s="1">
        <f>IF(Táblázat2789[[#This Row],[Játékos]]&lt;&gt;0,SUM(F43,J43),"")</f>
        <v>27</v>
      </c>
      <c r="O43" s="3">
        <f>IF(Táblázat2789[[#This Row],[Játékos]]&lt;&gt;0,SUM(L43,M43),0)</f>
        <v>1034</v>
      </c>
    </row>
    <row r="44" spans="1:15" x14ac:dyDescent="0.25">
      <c r="A44" s="1" t="s">
        <v>170</v>
      </c>
      <c r="B44" s="3" t="s">
        <v>62</v>
      </c>
      <c r="C44" s="3" t="s">
        <v>63</v>
      </c>
      <c r="D44" s="1">
        <f>IF(Táblázat2789[[#This Row],[Játékos]]&lt;&gt;0,VLOOKUP(Táblázat2789[[#This Row],[Játékos]],Táblázat245[],2,0),"")</f>
        <v>352</v>
      </c>
      <c r="E44" s="1">
        <f>IF(Táblázat2789[[#This Row],[Játékos]]&lt;&gt;0,VLOOKUP(Táblázat2789[[#This Row],[Játékos]],Táblázat245[],3,0),"")</f>
        <v>139</v>
      </c>
      <c r="F44" s="1">
        <f>IF(Táblázat2789[[#This Row],[Játékos]]&lt;&gt;0,VLOOKUP(Táblázat2789[[#This Row],[Játékos]],Táblázat245[],4,0),"")</f>
        <v>9</v>
      </c>
      <c r="G44" s="3">
        <f>IF(Táblázat2789[[#This Row],[Játékos]]&lt;&gt;0,VLOOKUP(Táblázat2789[[#This Row],[Játékos]],Táblázat245[],5,0),"")</f>
        <v>491</v>
      </c>
      <c r="H44" s="1">
        <f>IF(Táblázat2789[[#This Row],[Játékos2]]&lt;&gt;0,VLOOKUP(Táblázat2789[[#This Row],[Játékos2]],Táblázat245[],2,0),"")</f>
        <v>365</v>
      </c>
      <c r="I44" s="1">
        <f>IF(Táblázat2789[[#This Row],[Játékos2]]&lt;&gt;0,VLOOKUP(Táblázat2789[[#This Row],[Játékos2]],Táblázat245[],3,0),"")</f>
        <v>177</v>
      </c>
      <c r="J44" s="1">
        <f>IF(Táblázat2789[[#This Row],[Játékos2]]&lt;&gt;0,VLOOKUP(Táblázat2789[[#This Row],[Játékos2]],Táblázat245[],4,0),"")</f>
        <v>8</v>
      </c>
      <c r="K44" s="3">
        <f>IF(Táblázat2789[[#This Row],[Játékos2]]&lt;&gt;0,VLOOKUP(Táblázat2789[[#This Row],[Játékos2]],Táblázat245[],5,0),"")</f>
        <v>542</v>
      </c>
      <c r="L44" s="1">
        <f>IF(Táblázat2789[[#This Row],[Játékos]]&lt;&gt;0,SUM(D44,H44),"")</f>
        <v>717</v>
      </c>
      <c r="M44" s="1">
        <f>IF(Táblázat2789[[#This Row],[Játékos]]&lt;&gt;0,SUM(E44,I44),"")</f>
        <v>316</v>
      </c>
      <c r="N44" s="1">
        <f>IF(Táblázat2789[[#This Row],[Játékos]]&lt;&gt;0,SUM(F44,J44),"")</f>
        <v>17</v>
      </c>
      <c r="O44" s="3">
        <f>IF(Táblázat2789[[#This Row],[Játékos]]&lt;&gt;0,SUM(L44,M44),0)</f>
        <v>1033</v>
      </c>
    </row>
    <row r="45" spans="1:15" x14ac:dyDescent="0.25">
      <c r="A45" s="1" t="s">
        <v>171</v>
      </c>
      <c r="B45" s="3" t="s">
        <v>315</v>
      </c>
      <c r="C45" s="3" t="s">
        <v>316</v>
      </c>
      <c r="D45" s="1">
        <f>IF(Táblázat2789[[#This Row],[Játékos]]&lt;&gt;0,VLOOKUP(Táblázat2789[[#This Row],[Játékos]],Táblázat245[],2,0),"")</f>
        <v>379</v>
      </c>
      <c r="E45" s="1">
        <f>IF(Táblázat2789[[#This Row],[Játékos]]&lt;&gt;0,VLOOKUP(Táblázat2789[[#This Row],[Játékos]],Táblázat245[],3,0),"")</f>
        <v>171</v>
      </c>
      <c r="F45" s="1">
        <f>IF(Táblázat2789[[#This Row],[Játékos]]&lt;&gt;0,VLOOKUP(Táblázat2789[[#This Row],[Játékos]],Táblázat245[],4,0),"")</f>
        <v>5</v>
      </c>
      <c r="G45" s="3">
        <f>IF(Táblázat2789[[#This Row],[Játékos]]&lt;&gt;0,VLOOKUP(Táblázat2789[[#This Row],[Játékos]],Táblázat245[],5,0),"")</f>
        <v>550</v>
      </c>
      <c r="H45" s="1">
        <f>IF(Táblázat2789[[#This Row],[Játékos2]]&lt;&gt;0,VLOOKUP(Táblázat2789[[#This Row],[Játékos2]],Táblázat245[],2,0),"")</f>
        <v>344</v>
      </c>
      <c r="I45" s="1">
        <f>IF(Táblázat2789[[#This Row],[Játékos2]]&lt;&gt;0,VLOOKUP(Táblázat2789[[#This Row],[Játékos2]],Táblázat245[],3,0),"")</f>
        <v>133</v>
      </c>
      <c r="J45" s="1">
        <f>IF(Táblázat2789[[#This Row],[Játékos2]]&lt;&gt;0,VLOOKUP(Táblázat2789[[#This Row],[Játékos2]],Táblázat245[],4,0),"")</f>
        <v>14</v>
      </c>
      <c r="K45" s="3">
        <f>IF(Táblázat2789[[#This Row],[Játékos2]]&lt;&gt;0,VLOOKUP(Táblázat2789[[#This Row],[Játékos2]],Táblázat245[],5,0),"")</f>
        <v>477</v>
      </c>
      <c r="L45" s="1">
        <f>IF(Táblázat2789[[#This Row],[Játékos]]&lt;&gt;0,SUM(D45,H45),"")</f>
        <v>723</v>
      </c>
      <c r="M45" s="1">
        <f>IF(Táblázat2789[[#This Row],[Játékos]]&lt;&gt;0,SUM(E45,I45),"")</f>
        <v>304</v>
      </c>
      <c r="N45" s="1">
        <f>IF(Táblázat2789[[#This Row],[Játékos]]&lt;&gt;0,SUM(F45,J45),"")</f>
        <v>19</v>
      </c>
      <c r="O45" s="3">
        <f>IF(Táblázat2789[[#This Row],[Játékos]]&lt;&gt;0,SUM(L45,M45),0)</f>
        <v>1027</v>
      </c>
    </row>
    <row r="46" spans="1:15" x14ac:dyDescent="0.25">
      <c r="A46" s="1" t="s">
        <v>172</v>
      </c>
      <c r="B46" s="3" t="s">
        <v>362</v>
      </c>
      <c r="C46" s="3" t="s">
        <v>363</v>
      </c>
      <c r="D46" s="1">
        <f>IF(Táblázat2789[[#This Row],[Játékos]]&lt;&gt;0,VLOOKUP(Táblázat2789[[#This Row],[Játékos]],Táblázat245[],2,0),"")</f>
        <v>350</v>
      </c>
      <c r="E46" s="1">
        <f>IF(Táblázat2789[[#This Row],[Játékos]]&lt;&gt;0,VLOOKUP(Táblázat2789[[#This Row],[Játékos]],Táblázat245[],3,0),"")</f>
        <v>204</v>
      </c>
      <c r="F46" s="1">
        <f>IF(Táblázat2789[[#This Row],[Játékos]]&lt;&gt;0,VLOOKUP(Táblázat2789[[#This Row],[Játékos]],Táblázat245[],4,0),"")</f>
        <v>6</v>
      </c>
      <c r="G46" s="3">
        <f>IF(Táblázat2789[[#This Row],[Játékos]]&lt;&gt;0,VLOOKUP(Táblázat2789[[#This Row],[Játékos]],Táblázat245[],5,0),"")</f>
        <v>554</v>
      </c>
      <c r="H46" s="1">
        <v>341</v>
      </c>
      <c r="I46" s="1">
        <v>130</v>
      </c>
      <c r="J46" s="1">
        <v>17</v>
      </c>
      <c r="K46" s="3">
        <v>471</v>
      </c>
      <c r="L46" s="1">
        <f>IF(Táblázat2789[[#This Row],[Játékos]]&lt;&gt;0,SUM(D46,H46),"")</f>
        <v>691</v>
      </c>
      <c r="M46" s="1">
        <f>IF(Táblázat2789[[#This Row],[Játékos]]&lt;&gt;0,SUM(E46,I46),"")</f>
        <v>334</v>
      </c>
      <c r="N46" s="1">
        <f>IF(Táblázat2789[[#This Row],[Játékos]]&lt;&gt;0,SUM(F46,J46),"")</f>
        <v>23</v>
      </c>
      <c r="O46" s="3">
        <f>IF(Táblázat2789[[#This Row],[Játékos]]&lt;&gt;0,SUM(L46,M46),0)</f>
        <v>1025</v>
      </c>
    </row>
    <row r="47" spans="1:15" x14ac:dyDescent="0.25">
      <c r="A47" s="1" t="s">
        <v>173</v>
      </c>
      <c r="B47" s="3" t="s">
        <v>160</v>
      </c>
      <c r="C47" s="3" t="s">
        <v>159</v>
      </c>
      <c r="D47" s="1">
        <f>IF(Táblázat2789[[#This Row],[Játékos]]&lt;&gt;0,VLOOKUP(Táblázat2789[[#This Row],[Játékos]],Táblázat245[],2,0),"")</f>
        <v>368</v>
      </c>
      <c r="E47" s="1">
        <f>IF(Táblázat2789[[#This Row],[Játékos]]&lt;&gt;0,VLOOKUP(Táblázat2789[[#This Row],[Játékos]],Táblázat245[],3,0),"")</f>
        <v>139</v>
      </c>
      <c r="F47" s="1">
        <f>IF(Táblázat2789[[#This Row],[Játékos]]&lt;&gt;0,VLOOKUP(Táblázat2789[[#This Row],[Játékos]],Táblázat245[],4,0),"")</f>
        <v>9</v>
      </c>
      <c r="G47" s="3">
        <f>IF(Táblázat2789[[#This Row],[Játékos]]&lt;&gt;0,VLOOKUP(Táblázat2789[[#This Row],[Játékos]],Táblázat245[],5,0),"")</f>
        <v>507</v>
      </c>
      <c r="H47" s="1">
        <v>376</v>
      </c>
      <c r="I47" s="1">
        <v>142</v>
      </c>
      <c r="J47" s="1">
        <v>10</v>
      </c>
      <c r="K47" s="3">
        <v>518</v>
      </c>
      <c r="L47" s="1">
        <f>IF(Táblázat2789[[#This Row],[Játékos]]&lt;&gt;0,SUM(D47,H47),"")</f>
        <v>744</v>
      </c>
      <c r="M47" s="1">
        <f>IF(Táblázat2789[[#This Row],[Játékos]]&lt;&gt;0,SUM(E47,I47),"")</f>
        <v>281</v>
      </c>
      <c r="N47" s="1">
        <f>IF(Táblázat2789[[#This Row],[Játékos]]&lt;&gt;0,SUM(F47,J47),"")</f>
        <v>19</v>
      </c>
      <c r="O47" s="3">
        <f>IF(Táblázat2789[[#This Row],[Játékos]]&lt;&gt;0,SUM(L47,M47),0)</f>
        <v>1025</v>
      </c>
    </row>
    <row r="48" spans="1:15" x14ac:dyDescent="0.25">
      <c r="A48" s="1" t="s">
        <v>174</v>
      </c>
      <c r="B48" s="3" t="s">
        <v>342</v>
      </c>
      <c r="C48" s="3" t="s">
        <v>343</v>
      </c>
      <c r="D48" s="1">
        <f>IF(Táblázat2789[[#This Row],[Játékos]]&lt;&gt;0,VLOOKUP(Táblázat2789[[#This Row],[Játékos]],Táblázat245[],2,0),"")</f>
        <v>377</v>
      </c>
      <c r="E48" s="1">
        <f>IF(Táblázat2789[[#This Row],[Játékos]]&lt;&gt;0,VLOOKUP(Táblázat2789[[#This Row],[Játékos]],Táblázat245[],3,0),"")</f>
        <v>154</v>
      </c>
      <c r="F48" s="1">
        <f>IF(Táblázat2789[[#This Row],[Játékos]]&lt;&gt;0,VLOOKUP(Táblázat2789[[#This Row],[Játékos]],Táblázat245[],4,0),"")</f>
        <v>15</v>
      </c>
      <c r="G48" s="3">
        <f>IF(Táblázat2789[[#This Row],[Játékos]]&lt;&gt;0,VLOOKUP(Táblázat2789[[#This Row],[Játékos]],Táblázat245[],5,0),"")</f>
        <v>531</v>
      </c>
      <c r="H48" s="1">
        <f>IF(Táblázat2789[[#This Row],[Játékos2]]&lt;&gt;0,VLOOKUP(Táblázat2789[[#This Row],[Játékos2]],Táblázat245[],2,0),"")</f>
        <v>344</v>
      </c>
      <c r="I48" s="1">
        <f>IF(Táblázat2789[[#This Row],[Játékos2]]&lt;&gt;0,VLOOKUP(Táblázat2789[[#This Row],[Játékos2]],Táblázat245[],3,0),"")</f>
        <v>149</v>
      </c>
      <c r="J48" s="1">
        <f>IF(Táblázat2789[[#This Row],[Játékos2]]&lt;&gt;0,VLOOKUP(Táblázat2789[[#This Row],[Játékos2]],Táblázat245[],4,0),"")</f>
        <v>12</v>
      </c>
      <c r="K48" s="3">
        <f>IF(Táblázat2789[[#This Row],[Játékos2]]&lt;&gt;0,VLOOKUP(Táblázat2789[[#This Row],[Játékos2]],Táblázat245[],5,0),"")</f>
        <v>493</v>
      </c>
      <c r="L48" s="1">
        <f>IF(Táblázat2789[[#This Row],[Játékos]]&lt;&gt;0,SUM(D48,H48),"")</f>
        <v>721</v>
      </c>
      <c r="M48" s="1">
        <f>IF(Táblázat2789[[#This Row],[Játékos]]&lt;&gt;0,SUM(E48,I48),"")</f>
        <v>303</v>
      </c>
      <c r="N48" s="1">
        <f>IF(Táblázat2789[[#This Row],[Játékos]]&lt;&gt;0,SUM(F48,J48),"")</f>
        <v>27</v>
      </c>
      <c r="O48" s="3">
        <f>IF(Táblázat2789[[#This Row],[Játékos]]&lt;&gt;0,SUM(L48,M48),0)</f>
        <v>1024</v>
      </c>
    </row>
    <row r="49" spans="1:15" x14ac:dyDescent="0.25">
      <c r="A49" s="1" t="s">
        <v>175</v>
      </c>
      <c r="B49" s="3" t="s">
        <v>360</v>
      </c>
      <c r="C49" s="3" t="s">
        <v>361</v>
      </c>
      <c r="D49" s="1">
        <f>IF(Táblázat2789[[#This Row],[Játékos]]&lt;&gt;0,VLOOKUP(Táblázat2789[[#This Row],[Játékos]],Táblázat245[],2,0),"")</f>
        <v>347</v>
      </c>
      <c r="E49" s="1">
        <f>IF(Táblázat2789[[#This Row],[Játékos]]&lt;&gt;0,VLOOKUP(Táblázat2789[[#This Row],[Játékos]],Táblázat245[],3,0),"")</f>
        <v>170</v>
      </c>
      <c r="F49" s="1">
        <f>IF(Táblázat2789[[#This Row],[Játékos]]&lt;&gt;0,VLOOKUP(Táblázat2789[[#This Row],[Játékos]],Táblázat245[],4,0),"")</f>
        <v>6</v>
      </c>
      <c r="G49" s="3">
        <f>IF(Táblázat2789[[#This Row],[Játékos]]&lt;&gt;0,VLOOKUP(Táblázat2789[[#This Row],[Játékos]],Táblázat245[],5,0),"")</f>
        <v>517</v>
      </c>
      <c r="H49" s="1">
        <f>IF(Táblázat2789[[#This Row],[Játékos2]]&lt;&gt;0,VLOOKUP(Táblázat2789[[#This Row],[Játékos2]],Táblázat245[],2,0),"")</f>
        <v>352</v>
      </c>
      <c r="I49" s="1">
        <f>IF(Táblázat2789[[#This Row],[Játékos2]]&lt;&gt;0,VLOOKUP(Táblázat2789[[#This Row],[Játékos2]],Táblázat245[],3,0),"")</f>
        <v>146</v>
      </c>
      <c r="J49" s="1">
        <f>IF(Táblázat2789[[#This Row],[Játékos2]]&lt;&gt;0,VLOOKUP(Táblázat2789[[#This Row],[Játékos2]],Táblázat245[],4,0),"")</f>
        <v>9</v>
      </c>
      <c r="K49" s="3">
        <f>IF(Táblázat2789[[#This Row],[Játékos2]]&lt;&gt;0,VLOOKUP(Táblázat2789[[#This Row],[Játékos2]],Táblázat245[],5,0),"")</f>
        <v>498</v>
      </c>
      <c r="L49" s="1">
        <f>IF(Táblázat2789[[#This Row],[Játékos]]&lt;&gt;0,SUM(D49,H49),"")</f>
        <v>699</v>
      </c>
      <c r="M49" s="1">
        <f>IF(Táblázat2789[[#This Row],[Játékos]]&lt;&gt;0,SUM(E49,I49),"")</f>
        <v>316</v>
      </c>
      <c r="N49" s="1">
        <f>IF(Táblázat2789[[#This Row],[Játékos]]&lt;&gt;0,SUM(F49,J49),"")</f>
        <v>15</v>
      </c>
      <c r="O49" s="3">
        <f>IF(Táblázat2789[[#This Row],[Játékos]]&lt;&gt;0,SUM(L49,M49),0)</f>
        <v>1015</v>
      </c>
    </row>
    <row r="50" spans="1:15" x14ac:dyDescent="0.25">
      <c r="A50" s="1" t="s">
        <v>176</v>
      </c>
      <c r="B50" s="3" t="s">
        <v>229</v>
      </c>
      <c r="C50" s="3" t="s">
        <v>230</v>
      </c>
      <c r="D50" s="1">
        <f>IF(Táblázat2789[[#This Row],[Játékos]]&lt;&gt;0,VLOOKUP(Táblázat2789[[#This Row],[Játékos]],Táblázat245[],2,0),"")</f>
        <v>368</v>
      </c>
      <c r="E50" s="1">
        <f>IF(Táblázat2789[[#This Row],[Játékos]]&lt;&gt;0,VLOOKUP(Táblázat2789[[#This Row],[Játékos]],Táblázat245[],3,0),"")</f>
        <v>155</v>
      </c>
      <c r="F50" s="1">
        <f>IF(Táblázat2789[[#This Row],[Játékos]]&lt;&gt;0,VLOOKUP(Táblázat2789[[#This Row],[Játékos]],Táblázat245[],4,0),"")</f>
        <v>10</v>
      </c>
      <c r="G50" s="3">
        <f>IF(Táblázat2789[[#This Row],[Játékos]]&lt;&gt;0,VLOOKUP(Táblázat2789[[#This Row],[Játékos]],Táblázat245[],5,0),"")</f>
        <v>523</v>
      </c>
      <c r="H50" s="1">
        <f>IF(Táblázat2789[[#This Row],[Játékos2]]&lt;&gt;0,VLOOKUP(Táblázat2789[[#This Row],[Játékos2]],Táblázat245[],2,0),"")</f>
        <v>352</v>
      </c>
      <c r="I50" s="1">
        <f>IF(Táblázat2789[[#This Row],[Játékos2]]&lt;&gt;0,VLOOKUP(Táblázat2789[[#This Row],[Játékos2]],Táblázat245[],3,0),"")</f>
        <v>137</v>
      </c>
      <c r="J50" s="1">
        <f>IF(Táblázat2789[[#This Row],[Játékos2]]&lt;&gt;0,VLOOKUP(Táblázat2789[[#This Row],[Játékos2]],Táblázat245[],4,0),"")</f>
        <v>12</v>
      </c>
      <c r="K50" s="3">
        <f>IF(Táblázat2789[[#This Row],[Játékos2]]&lt;&gt;0,VLOOKUP(Táblázat2789[[#This Row],[Játékos2]],Táblázat245[],5,0),"")</f>
        <v>489</v>
      </c>
      <c r="L50" s="1">
        <f>IF(Táblázat2789[[#This Row],[Játékos]]&lt;&gt;0,SUM(D50,H50),"")</f>
        <v>720</v>
      </c>
      <c r="M50" s="1">
        <f>IF(Táblázat2789[[#This Row],[Játékos]]&lt;&gt;0,SUM(E50,I50),"")</f>
        <v>292</v>
      </c>
      <c r="N50" s="1">
        <f>IF(Táblázat2789[[#This Row],[Játékos]]&lt;&gt;0,SUM(F50,J50),"")</f>
        <v>22</v>
      </c>
      <c r="O50" s="3">
        <f>IF(Táblázat2789[[#This Row],[Játékos]]&lt;&gt;0,SUM(L50,M50),0)</f>
        <v>1012</v>
      </c>
    </row>
    <row r="51" spans="1:15" x14ac:dyDescent="0.25">
      <c r="A51" s="1" t="s">
        <v>177</v>
      </c>
      <c r="B51" s="3" t="s">
        <v>442</v>
      </c>
      <c r="C51" s="3" t="s">
        <v>443</v>
      </c>
      <c r="D51" s="1">
        <f>IF(Táblázat2789[[#This Row],[Játékos]]&lt;&gt;0,VLOOKUP(Táblázat2789[[#This Row],[Játékos]],Táblázat245[],2,0),"")</f>
        <v>340</v>
      </c>
      <c r="E51" s="1">
        <f>IF(Táblázat2789[[#This Row],[Játékos]]&lt;&gt;0,VLOOKUP(Táblázat2789[[#This Row],[Játékos]],Táblázat245[],3,0),"")</f>
        <v>172</v>
      </c>
      <c r="F51" s="1">
        <f>IF(Táblázat2789[[#This Row],[Játékos]]&lt;&gt;0,VLOOKUP(Táblázat2789[[#This Row],[Játékos]],Táblázat245[],4,0),"")</f>
        <v>8</v>
      </c>
      <c r="G51" s="3">
        <f>IF(Táblázat2789[[#This Row],[Játékos]]&lt;&gt;0,VLOOKUP(Táblázat2789[[#This Row],[Játékos]],Táblázat245[],5,0),"")</f>
        <v>512</v>
      </c>
      <c r="H51" s="1">
        <f>IF(Táblázat2789[[#This Row],[Játékos2]]&lt;&gt;0,VLOOKUP(Táblázat2789[[#This Row],[Játékos2]],Táblázat245[],2,0),"")</f>
        <v>323</v>
      </c>
      <c r="I51" s="1">
        <f>IF(Táblázat2789[[#This Row],[Játékos2]]&lt;&gt;0,VLOOKUP(Táblázat2789[[#This Row],[Játékos2]],Táblázat245[],3,0),"")</f>
        <v>176</v>
      </c>
      <c r="J51" s="1">
        <f>IF(Táblázat2789[[#This Row],[Játékos2]]&lt;&gt;0,VLOOKUP(Táblázat2789[[#This Row],[Játékos2]],Táblázat245[],4,0),"")</f>
        <v>7</v>
      </c>
      <c r="K51" s="3">
        <f>IF(Táblázat2789[[#This Row],[Játékos2]]&lt;&gt;0,VLOOKUP(Táblázat2789[[#This Row],[Játékos2]],Táblázat245[],5,0),"")</f>
        <v>499</v>
      </c>
      <c r="L51" s="1">
        <f>IF(Táblázat2789[[#This Row],[Játékos]]&lt;&gt;0,SUM(D51,H51),"")</f>
        <v>663</v>
      </c>
      <c r="M51" s="1">
        <f>IF(Táblázat2789[[#This Row],[Játékos]]&lt;&gt;0,SUM(E51,I51),"")</f>
        <v>348</v>
      </c>
      <c r="N51" s="1">
        <f>IF(Táblázat2789[[#This Row],[Játékos]]&lt;&gt;0,SUM(F51,J51),"")</f>
        <v>15</v>
      </c>
      <c r="O51" s="3">
        <f>IF(Táblázat2789[[#This Row],[Játékos]]&lt;&gt;0,SUM(L51,M51),0)</f>
        <v>1011</v>
      </c>
    </row>
    <row r="52" spans="1:15" x14ac:dyDescent="0.25">
      <c r="A52" s="1" t="s">
        <v>178</v>
      </c>
      <c r="B52" s="3" t="s">
        <v>302</v>
      </c>
      <c r="C52" s="3" t="s">
        <v>306</v>
      </c>
      <c r="D52" s="1">
        <f>IF(Táblázat2789[[#This Row],[Játékos]]&lt;&gt;0,VLOOKUP(Táblázat2789[[#This Row],[Játékos]],Táblázat245[],2,0),"")</f>
        <v>336</v>
      </c>
      <c r="E52" s="1">
        <f>IF(Táblázat2789[[#This Row],[Játékos]]&lt;&gt;0,VLOOKUP(Táblázat2789[[#This Row],[Játékos]],Táblázat245[],3,0),"")</f>
        <v>103</v>
      </c>
      <c r="F52" s="1">
        <f>IF(Táblázat2789[[#This Row],[Játékos]]&lt;&gt;0,VLOOKUP(Táblázat2789[[#This Row],[Játékos]],Táblázat245[],4,0),"")</f>
        <v>18</v>
      </c>
      <c r="G52" s="3">
        <f>IF(Táblázat2789[[#This Row],[Játékos]]&lt;&gt;0,VLOOKUP(Táblázat2789[[#This Row],[Játékos]],Táblázat245[],5,0),"")</f>
        <v>439</v>
      </c>
      <c r="H52" s="1">
        <f>IF(Táblázat2789[[#This Row],[Játékos2]]&lt;&gt;0,VLOOKUP(Táblázat2789[[#This Row],[Játékos2]],Táblázat245[],2,0),"")</f>
        <v>381</v>
      </c>
      <c r="I52" s="1">
        <f>IF(Táblázat2789[[#This Row],[Játékos2]]&lt;&gt;0,VLOOKUP(Táblázat2789[[#This Row],[Játékos2]],Táblázat245[],3,0),"")</f>
        <v>185</v>
      </c>
      <c r="J52" s="1">
        <f>IF(Táblázat2789[[#This Row],[Játékos2]]&lt;&gt;0,VLOOKUP(Táblázat2789[[#This Row],[Játékos2]],Táblázat245[],4,0),"")</f>
        <v>11</v>
      </c>
      <c r="K52" s="3">
        <f>IF(Táblázat2789[[#This Row],[Játékos2]]&lt;&gt;0,VLOOKUP(Táblázat2789[[#This Row],[Játékos2]],Táblázat245[],5,0),"")</f>
        <v>566</v>
      </c>
      <c r="L52" s="1">
        <f>IF(Táblázat2789[[#This Row],[Játékos]]&lt;&gt;0,SUM(D52,H52),"")</f>
        <v>717</v>
      </c>
      <c r="M52" s="1">
        <f>IF(Táblázat2789[[#This Row],[Játékos]]&lt;&gt;0,SUM(E52,I52),"")</f>
        <v>288</v>
      </c>
      <c r="N52" s="1">
        <f>IF(Táblázat2789[[#This Row],[Játékos]]&lt;&gt;0,SUM(F52,J52),"")</f>
        <v>29</v>
      </c>
      <c r="O52" s="3">
        <f>IF(Táblázat2789[[#This Row],[Játékos]]&lt;&gt;0,SUM(L52,M52),0)</f>
        <v>1005</v>
      </c>
    </row>
    <row r="53" spans="1:15" x14ac:dyDescent="0.25">
      <c r="A53" s="1" t="s">
        <v>179</v>
      </c>
      <c r="B53" s="5" t="s">
        <v>440</v>
      </c>
      <c r="C53" s="5" t="s">
        <v>441</v>
      </c>
      <c r="D53" s="8">
        <f>IF(Táblázat2789[[#This Row],[Játékos]]&lt;&gt;0,VLOOKUP(Táblázat2789[[#This Row],[Játékos]],Táblázat245[],2,0),"")</f>
        <v>377</v>
      </c>
      <c r="E53" s="8">
        <f>IF(Táblázat2789[[#This Row],[Játékos]]&lt;&gt;0,VLOOKUP(Táblázat2789[[#This Row],[Játékos]],Táblázat245[],3,0),"")</f>
        <v>134</v>
      </c>
      <c r="F53" s="8">
        <f>IF(Táblázat2789[[#This Row],[Játékos]]&lt;&gt;0,VLOOKUP(Táblázat2789[[#This Row],[Játékos]],Táblázat245[],4,0),"")</f>
        <v>7</v>
      </c>
      <c r="G53" s="7">
        <f>IF(Táblázat2789[[#This Row],[Játékos]]&lt;&gt;0,VLOOKUP(Táblázat2789[[#This Row],[Játékos]],Táblázat245[],5,0),"")</f>
        <v>511</v>
      </c>
      <c r="H53" s="8">
        <f>IF(Táblázat2789[[#This Row],[Játékos2]]&lt;&gt;0,VLOOKUP(Táblázat2789[[#This Row],[Játékos2]],Táblázat245[],2,0),"")</f>
        <v>350</v>
      </c>
      <c r="I53" s="8">
        <f>IF(Táblázat2789[[#This Row],[Játékos2]]&lt;&gt;0,VLOOKUP(Táblázat2789[[#This Row],[Játékos2]],Táblázat245[],3,0),"")</f>
        <v>135</v>
      </c>
      <c r="J53" s="8">
        <f>IF(Táblázat2789[[#This Row],[Játékos2]]&lt;&gt;0,VLOOKUP(Táblázat2789[[#This Row],[Játékos2]],Táblázat245[],4,0),"")</f>
        <v>12</v>
      </c>
      <c r="K53" s="7">
        <f>IF(Táblázat2789[[#This Row],[Játékos2]]&lt;&gt;0,VLOOKUP(Táblázat2789[[#This Row],[Játékos2]],Táblázat245[],5,0),"")</f>
        <v>485</v>
      </c>
      <c r="L53" s="8">
        <f>IF(Táblázat2789[[#This Row],[Játékos]]&lt;&gt;0,SUM(D53,H53),"")</f>
        <v>727</v>
      </c>
      <c r="M53" s="8">
        <f>IF(Táblázat2789[[#This Row],[Játékos]]&lt;&gt;0,SUM(E53,I53),"")</f>
        <v>269</v>
      </c>
      <c r="N53" s="8">
        <f>IF(Táblázat2789[[#This Row],[Játékos]]&lt;&gt;0,SUM(F53,J53),"")</f>
        <v>19</v>
      </c>
      <c r="O53" s="7">
        <f>IF(Táblázat2789[[#This Row],[Játékos]]&lt;&gt;0,SUM(L53,M53),0)</f>
        <v>996</v>
      </c>
    </row>
    <row r="54" spans="1:15" x14ac:dyDescent="0.25">
      <c r="A54" s="1" t="s">
        <v>180</v>
      </c>
      <c r="B54" s="3" t="s">
        <v>38</v>
      </c>
      <c r="C54" s="3" t="s">
        <v>39</v>
      </c>
      <c r="D54" s="1">
        <f>IF(Táblázat2789[[#This Row],[Játékos]]&lt;&gt;0,VLOOKUP(Táblázat2789[[#This Row],[Játékos]],Táblázat245[],2,0),"")</f>
        <v>320</v>
      </c>
      <c r="E54" s="1">
        <f>IF(Táblázat2789[[#This Row],[Játékos]]&lt;&gt;0,VLOOKUP(Táblázat2789[[#This Row],[Játékos]],Táblázat245[],3,0),"")</f>
        <v>158</v>
      </c>
      <c r="F54" s="1">
        <f>IF(Táblázat2789[[#This Row],[Játékos]]&lt;&gt;0,VLOOKUP(Táblázat2789[[#This Row],[Játékos]],Táblázat245[],4,0),"")</f>
        <v>10</v>
      </c>
      <c r="G54" s="3">
        <f>IF(Táblázat2789[[#This Row],[Játékos]]&lt;&gt;0,VLOOKUP(Táblázat2789[[#This Row],[Játékos]],Táblázat245[],5,0),"")</f>
        <v>478</v>
      </c>
      <c r="H54" s="1">
        <f>IF(Táblázat2789[[#This Row],[Játékos2]]&lt;&gt;0,VLOOKUP(Táblázat2789[[#This Row],[Játékos2]],Táblázat245[],2,0),"")</f>
        <v>368</v>
      </c>
      <c r="I54" s="1">
        <f>IF(Táblázat2789[[#This Row],[Játékos2]]&lt;&gt;0,VLOOKUP(Táblázat2789[[#This Row],[Játékos2]],Táblázat245[],3,0),"")</f>
        <v>123</v>
      </c>
      <c r="J54" s="1">
        <f>IF(Táblázat2789[[#This Row],[Játékos2]]&lt;&gt;0,VLOOKUP(Táblázat2789[[#This Row],[Játékos2]],Táblázat245[],4,0),"")</f>
        <v>17</v>
      </c>
      <c r="K54" s="3">
        <f>IF(Táblázat2789[[#This Row],[Játékos2]]&lt;&gt;0,VLOOKUP(Táblázat2789[[#This Row],[Játékos2]],Táblázat245[],5,0),"")</f>
        <v>491</v>
      </c>
      <c r="L54" s="1">
        <f>IF(Táblázat2789[[#This Row],[Játékos]]&lt;&gt;0,SUM(D54,H54),"")</f>
        <v>688</v>
      </c>
      <c r="M54" s="1">
        <f>IF(Táblázat2789[[#This Row],[Játékos]]&lt;&gt;0,SUM(E54,I54),"")</f>
        <v>281</v>
      </c>
      <c r="N54" s="1">
        <f>IF(Táblázat2789[[#This Row],[Játékos]]&lt;&gt;0,SUM(F54,J54),"")</f>
        <v>27</v>
      </c>
      <c r="O54" s="3">
        <f>IF(Táblázat2789[[#This Row],[Játékos]]&lt;&gt;0,SUM(L54,M54),0)</f>
        <v>969</v>
      </c>
    </row>
    <row r="55" spans="1:15" x14ac:dyDescent="0.25">
      <c r="B55" s="3" t="s">
        <v>227</v>
      </c>
      <c r="C55" s="3" t="s">
        <v>228</v>
      </c>
      <c r="D55" s="1">
        <f>IF(Táblázat2789[[#This Row],[Játékos]]&lt;&gt;0,VLOOKUP(Táblázat2789[[#This Row],[Játékos]],Táblázat245[],2,0),"")</f>
        <v>340</v>
      </c>
      <c r="E55" s="1">
        <f>IF(Táblázat2789[[#This Row],[Játékos]]&lt;&gt;0,VLOOKUP(Táblázat2789[[#This Row],[Játékos]],Táblázat245[],3,0),"")</f>
        <v>137</v>
      </c>
      <c r="F55" s="1">
        <f>IF(Táblázat2789[[#This Row],[Játékos]]&lt;&gt;0,VLOOKUP(Táblázat2789[[#This Row],[Játékos]],Táblázat245[],4,0),"")</f>
        <v>9</v>
      </c>
      <c r="G55" s="3">
        <f>IF(Táblázat2789[[#This Row],[Játékos]]&lt;&gt;0,VLOOKUP(Táblázat2789[[#This Row],[Játékos]],Táblázat245[],5,0),"")</f>
        <v>477</v>
      </c>
      <c r="H55" s="1">
        <f>IF(Táblázat2789[[#This Row],[Játékos2]]&lt;&gt;0,VLOOKUP(Táblázat2789[[#This Row],[Játékos2]],Táblázat245[],2,0),"")</f>
        <v>319</v>
      </c>
      <c r="I55" s="1">
        <f>IF(Táblázat2789[[#This Row],[Játékos2]]&lt;&gt;0,VLOOKUP(Táblázat2789[[#This Row],[Játékos2]],Táblázat245[],3,0),"")</f>
        <v>102</v>
      </c>
      <c r="J55" s="1">
        <f>IF(Táblázat2789[[#This Row],[Játékos2]]&lt;&gt;0,VLOOKUP(Táblázat2789[[#This Row],[Játékos2]],Táblázat245[],4,0),"")</f>
        <v>28</v>
      </c>
      <c r="K55" s="3">
        <f>IF(Táblázat2789[[#This Row],[Játékos2]]&lt;&gt;0,VLOOKUP(Táblázat2789[[#This Row],[Játékos2]],Táblázat245[],5,0),"")</f>
        <v>421</v>
      </c>
      <c r="L55" s="1">
        <f>IF(Táblázat2789[[#This Row],[Játékos]]&lt;&gt;0,SUM(D55,H55),"")</f>
        <v>659</v>
      </c>
      <c r="M55" s="1">
        <f>IF(Táblázat2789[[#This Row],[Játékos]]&lt;&gt;0,SUM(E55,I55),"")</f>
        <v>239</v>
      </c>
      <c r="N55" s="1">
        <f>IF(Táblázat2789[[#This Row],[Játékos]]&lt;&gt;0,SUM(F55,J55),"")</f>
        <v>37</v>
      </c>
      <c r="O55" s="3">
        <f>IF(Táblázat2789[[#This Row],[Játékos]]&lt;&gt;0,SUM(L55,M55),0)</f>
        <v>898</v>
      </c>
    </row>
    <row r="56" spans="1:15" x14ac:dyDescent="0.25">
      <c r="B56" s="3" t="s">
        <v>40</v>
      </c>
      <c r="C56" s="3" t="s">
        <v>41</v>
      </c>
      <c r="D56" s="1">
        <f>IF(Táblázat2789[[#This Row],[Játékos]]&lt;&gt;0,VLOOKUP(Táblázat2789[[#This Row],[Játékos]],Táblázat245[],2,0),"")</f>
        <v>336</v>
      </c>
      <c r="E56" s="1">
        <f>IF(Táblázat2789[[#This Row],[Játékos]]&lt;&gt;0,VLOOKUP(Táblázat2789[[#This Row],[Játékos]],Táblázat245[],3,0),"")</f>
        <v>119</v>
      </c>
      <c r="F56" s="1">
        <f>IF(Táblázat2789[[#This Row],[Játékos]]&lt;&gt;0,VLOOKUP(Táblázat2789[[#This Row],[Játékos]],Táblázat245[],4,0),"")</f>
        <v>17</v>
      </c>
      <c r="G56" s="3">
        <f>IF(Táblázat2789[[#This Row],[Játékos]]&lt;&gt;0,VLOOKUP(Táblázat2789[[#This Row],[Játékos]],Táblázat245[],5,0),"")</f>
        <v>455</v>
      </c>
      <c r="H56" s="1">
        <f>IF(Táblázat2789[[#This Row],[Játékos2]]&lt;&gt;0,VLOOKUP(Táblázat2789[[#This Row],[Játékos2]],Táblázat245[],2,0),"")</f>
        <v>304</v>
      </c>
      <c r="I56" s="1">
        <f>IF(Táblázat2789[[#This Row],[Játékos2]]&lt;&gt;0,VLOOKUP(Táblázat2789[[#This Row],[Játékos2]],Táblázat245[],3,0),"")</f>
        <v>129</v>
      </c>
      <c r="J56" s="1">
        <f>IF(Táblázat2789[[#This Row],[Játékos2]]&lt;&gt;0,VLOOKUP(Táblázat2789[[#This Row],[Játékos2]],Táblázat245[],4,0),"")</f>
        <v>16</v>
      </c>
      <c r="K56" s="3">
        <f>IF(Táblázat2789[[#This Row],[Játékos2]]&lt;&gt;0,VLOOKUP(Táblázat2789[[#This Row],[Játékos2]],Táblázat245[],5,0),"")</f>
        <v>433</v>
      </c>
      <c r="L56" s="1">
        <f>IF(Táblázat2789[[#This Row],[Játékos]]&lt;&gt;0,SUM(D56,H56),"")</f>
        <v>640</v>
      </c>
      <c r="M56" s="1">
        <f>IF(Táblázat2789[[#This Row],[Játékos]]&lt;&gt;0,SUM(E56,I56),"")</f>
        <v>248</v>
      </c>
      <c r="N56" s="1">
        <f>IF(Táblázat2789[[#This Row],[Játékos]]&lt;&gt;0,SUM(F56,J56),"")</f>
        <v>33</v>
      </c>
      <c r="O56" s="3">
        <f>IF(Táblázat2789[[#This Row],[Játékos]]&lt;&gt;0,SUM(L56,M56),0)</f>
        <v>888</v>
      </c>
    </row>
    <row r="57" spans="1:15" x14ac:dyDescent="0.25">
      <c r="B57" s="3" t="s">
        <v>317</v>
      </c>
      <c r="C57" s="3" t="s">
        <v>318</v>
      </c>
      <c r="D57" s="1">
        <f>IF(Táblázat2789[[#This Row],[Játékos]]&lt;&gt;0,VLOOKUP(Táblázat2789[[#This Row],[Játékos]],Táblázat245[],2,0),"")</f>
        <v>334</v>
      </c>
      <c r="E57" s="1">
        <f>IF(Táblázat2789[[#This Row],[Játékos]]&lt;&gt;0,VLOOKUP(Táblázat2789[[#This Row],[Játékos]],Táblázat245[],3,0),"")</f>
        <v>144</v>
      </c>
      <c r="F57" s="1">
        <f>IF(Táblázat2789[[#This Row],[Játékos]]&lt;&gt;0,VLOOKUP(Táblázat2789[[#This Row],[Játékos]],Táblázat245[],4,0),"")</f>
        <v>14</v>
      </c>
      <c r="G57" s="3">
        <f>IF(Táblázat2789[[#This Row],[Játékos]]&lt;&gt;0,VLOOKUP(Táblázat2789[[#This Row],[Játékos]],Táblázat245[],5,0),"")</f>
        <v>478</v>
      </c>
      <c r="H57" s="1">
        <f>IF(Táblázat2789[[#This Row],[Játékos2]]&lt;&gt;0,VLOOKUP(Táblázat2789[[#This Row],[Játékos2]],Táblázat245[],2,0),"")</f>
        <v>292</v>
      </c>
      <c r="I57" s="1">
        <f>IF(Táblázat2789[[#This Row],[Játékos2]]&lt;&gt;0,VLOOKUP(Táblázat2789[[#This Row],[Játékos2]],Táblázat245[],3,0),"")</f>
        <v>94</v>
      </c>
      <c r="J57" s="1">
        <f>IF(Táblázat2789[[#This Row],[Játékos2]]&lt;&gt;0,VLOOKUP(Táblázat2789[[#This Row],[Játékos2]],Táblázat245[],4,0),"")</f>
        <v>24</v>
      </c>
      <c r="K57" s="3">
        <f>IF(Táblázat2789[[#This Row],[Játékos2]]&lt;&gt;0,VLOOKUP(Táblázat2789[[#This Row],[Játékos2]],Táblázat245[],5,0),"")</f>
        <v>386</v>
      </c>
      <c r="L57" s="1">
        <f>IF(Táblázat2789[[#This Row],[Játékos]]&lt;&gt;0,SUM(D57,H57),"")</f>
        <v>626</v>
      </c>
      <c r="M57" s="1">
        <f>IF(Táblázat2789[[#This Row],[Játékos]]&lt;&gt;0,SUM(E57,I57),"")</f>
        <v>238</v>
      </c>
      <c r="N57" s="1">
        <f>IF(Táblázat2789[[#This Row],[Játékos]]&lt;&gt;0,SUM(F57,J57),"")</f>
        <v>38</v>
      </c>
      <c r="O57" s="3">
        <f>IF(Táblázat2789[[#This Row],[Játékos]]&lt;&gt;0,SUM(L57,M57),0)</f>
        <v>864</v>
      </c>
    </row>
    <row r="58" spans="1:15" x14ac:dyDescent="0.25">
      <c r="B58" s="3" t="s">
        <v>262</v>
      </c>
      <c r="C58" s="3" t="s">
        <v>263</v>
      </c>
      <c r="D58" s="1">
        <f>IF(Táblázat2789[[#This Row],[Játékos]]&lt;&gt;0,VLOOKUP(Táblázat2789[[#This Row],[Játékos]],Táblázat245[],2,0),"")</f>
        <v>299</v>
      </c>
      <c r="E58" s="1">
        <f>IF(Táblázat2789[[#This Row],[Játékos]]&lt;&gt;0,VLOOKUP(Táblázat2789[[#This Row],[Játékos]],Táblázat245[],3,0),"")</f>
        <v>103</v>
      </c>
      <c r="F58" s="1">
        <f>IF(Táblázat2789[[#This Row],[Játékos]]&lt;&gt;0,VLOOKUP(Táblázat2789[[#This Row],[Játékos]],Táblázat245[],4,0),"")</f>
        <v>20</v>
      </c>
      <c r="G58" s="3">
        <f>IF(Táblázat2789[[#This Row],[Játékos]]&lt;&gt;0,VLOOKUP(Táblázat2789[[#This Row],[Játékos]],Táblázat245[],5,0),"")</f>
        <v>402</v>
      </c>
      <c r="H58" s="1">
        <f>IF(Táblázat2789[[#This Row],[Játékos2]]&lt;&gt;0,VLOOKUP(Táblázat2789[[#This Row],[Játékos2]],Táblázat245[],2,0),"")</f>
        <v>318</v>
      </c>
      <c r="I58" s="1">
        <f>IF(Táblázat2789[[#This Row],[Játékos2]]&lt;&gt;0,VLOOKUP(Táblázat2789[[#This Row],[Játékos2]],Táblázat245[],3,0),"")</f>
        <v>141</v>
      </c>
      <c r="J58" s="1">
        <f>IF(Táblázat2789[[#This Row],[Játékos2]]&lt;&gt;0,VLOOKUP(Táblázat2789[[#This Row],[Játékos2]],Táblázat245[],4,0),"")</f>
        <v>11</v>
      </c>
      <c r="K58" s="3">
        <f>IF(Táblázat2789[[#This Row],[Játékos2]]&lt;&gt;0,VLOOKUP(Táblázat2789[[#This Row],[Játékos2]],Táblázat245[],5,0),"")</f>
        <v>459</v>
      </c>
      <c r="L58" s="1">
        <f>IF(Táblázat2789[[#This Row],[Játékos]]&lt;&gt;0,SUM(D58,H58),"")</f>
        <v>617</v>
      </c>
      <c r="M58" s="1">
        <f>IF(Táblázat2789[[#This Row],[Játékos]]&lt;&gt;0,SUM(E58,I58),"")</f>
        <v>244</v>
      </c>
      <c r="N58" s="1">
        <f>IF(Táblázat2789[[#This Row],[Játékos]]&lt;&gt;0,SUM(F58,J58),"")</f>
        <v>31</v>
      </c>
      <c r="O58" s="3">
        <f>IF(Táblázat2789[[#This Row],[Játékos]]&lt;&gt;0,SUM(L58,M58),0)</f>
        <v>861</v>
      </c>
    </row>
    <row r="59" spans="1:15" x14ac:dyDescent="0.25">
      <c r="B59" s="3" t="s">
        <v>300</v>
      </c>
      <c r="C59" s="3" t="s">
        <v>301</v>
      </c>
      <c r="D59" s="1">
        <f>IF(Táblázat2789[[#This Row],[Játékos]]&lt;&gt;0,VLOOKUP(Táblázat2789[[#This Row],[Játékos]],Táblázat245[],2,0),"")</f>
        <v>319</v>
      </c>
      <c r="E59" s="1">
        <f>IF(Táblázat2789[[#This Row],[Játékos]]&lt;&gt;0,VLOOKUP(Táblázat2789[[#This Row],[Játékos]],Táblázat245[],3,0),"")</f>
        <v>116</v>
      </c>
      <c r="F59" s="1">
        <f>IF(Táblázat2789[[#This Row],[Játékos]]&lt;&gt;0,VLOOKUP(Táblázat2789[[#This Row],[Játékos]],Táblázat245[],4,0),"")</f>
        <v>23</v>
      </c>
      <c r="G59" s="3">
        <f>IF(Táblázat2789[[#This Row],[Játékos]]&lt;&gt;0,VLOOKUP(Táblázat2789[[#This Row],[Játékos]],Táblázat245[],5,0),"")</f>
        <v>438</v>
      </c>
      <c r="H59" s="1">
        <f>IF(Táblázat2789[[#This Row],[Játékos2]]&lt;&gt;0,VLOOKUP(Táblázat2789[[#This Row],[Játékos2]],Táblázat245[],2,0),"")</f>
        <v>291</v>
      </c>
      <c r="I59" s="1">
        <f>IF(Táblázat2789[[#This Row],[Játékos2]]&lt;&gt;0,VLOOKUP(Táblázat2789[[#This Row],[Játékos2]],Táblázat245[],3,0),"")</f>
        <v>85</v>
      </c>
      <c r="J59" s="1">
        <f>IF(Táblázat2789[[#This Row],[Játékos2]]&lt;&gt;0,VLOOKUP(Táblázat2789[[#This Row],[Játékos2]],Táblázat245[],4,0),"")</f>
        <v>27</v>
      </c>
      <c r="K59" s="3">
        <f>IF(Táblázat2789[[#This Row],[Játékos2]]&lt;&gt;0,VLOOKUP(Táblázat2789[[#This Row],[Játékos2]],Táblázat245[],5,0),"")</f>
        <v>376</v>
      </c>
      <c r="L59" s="1">
        <f>IF(Táblázat2789[[#This Row],[Játékos]]&lt;&gt;0,SUM(D59,H59),"")</f>
        <v>610</v>
      </c>
      <c r="M59" s="1">
        <f>IF(Táblázat2789[[#This Row],[Játékos]]&lt;&gt;0,SUM(E59,I59),"")</f>
        <v>201</v>
      </c>
      <c r="N59" s="1">
        <f>IF(Táblázat2789[[#This Row],[Játékos]]&lt;&gt;0,SUM(F59,J59),"")</f>
        <v>50</v>
      </c>
      <c r="O59" s="3">
        <f>IF(Táblázat2789[[#This Row],[Játékos]]&lt;&gt;0,SUM(L59,M59),0)</f>
        <v>811</v>
      </c>
    </row>
    <row r="60" spans="1:15" x14ac:dyDescent="0.25">
      <c r="B60" s="5"/>
      <c r="C60" s="5"/>
      <c r="D60" s="8" t="str">
        <f>IF(Táblázat2789[[#This Row],[Játékos]]&lt;&gt;0,VLOOKUP(Táblázat2789[[#This Row],[Játékos]],Táblázat245[],2,0),"")</f>
        <v/>
      </c>
      <c r="E60" s="8" t="str">
        <f>IF(Táblázat2789[[#This Row],[Játékos]]&lt;&gt;0,VLOOKUP(Táblázat2789[[#This Row],[Játékos]],Táblázat245[],3,0),"")</f>
        <v/>
      </c>
      <c r="F60" s="8" t="str">
        <f>IF(Táblázat2789[[#This Row],[Játékos]]&lt;&gt;0,VLOOKUP(Táblázat2789[[#This Row],[Játékos]],Táblázat245[],4,0),"")</f>
        <v/>
      </c>
      <c r="G60" s="7" t="str">
        <f>IF(Táblázat2789[[#This Row],[Játékos]]&lt;&gt;0,VLOOKUP(Táblázat2789[[#This Row],[Játékos]],Táblázat245[],5,0),"")</f>
        <v/>
      </c>
      <c r="H60" s="8" t="str">
        <f>IF(Táblázat2789[[#This Row],[Játékos2]]&lt;&gt;0,VLOOKUP(Táblázat2789[[#This Row],[Játékos2]],Táblázat245[],2,0),"")</f>
        <v/>
      </c>
      <c r="I60" s="8" t="str">
        <f>IF(Táblázat2789[[#This Row],[Játékos2]]&lt;&gt;0,VLOOKUP(Táblázat2789[[#This Row],[Játékos2]],Táblázat245[],3,0),"")</f>
        <v/>
      </c>
      <c r="J60" s="8" t="str">
        <f>IF(Táblázat2789[[#This Row],[Játékos2]]&lt;&gt;0,VLOOKUP(Táblázat2789[[#This Row],[Játékos2]],Táblázat245[],4,0),"")</f>
        <v/>
      </c>
      <c r="K60" s="7" t="str">
        <f>IF(Táblázat2789[[#This Row],[Játékos2]]&lt;&gt;0,VLOOKUP(Táblázat2789[[#This Row],[Játékos2]],Táblázat245[],5,0),"")</f>
        <v/>
      </c>
      <c r="L60" s="8" t="str">
        <f>IF(Táblázat2789[[#This Row],[Játékos]]&lt;&gt;0,SUM(D60,H60),"")</f>
        <v/>
      </c>
      <c r="M60" s="8" t="str">
        <f>IF(Táblázat2789[[#This Row],[Játékos]]&lt;&gt;0,SUM(E60,I60),"")</f>
        <v/>
      </c>
      <c r="N60" s="8" t="str">
        <f>IF(Táblázat2789[[#This Row],[Játékos]]&lt;&gt;0,SUM(F60,J60),"")</f>
        <v/>
      </c>
      <c r="O60" s="7">
        <f>IF(Táblázat2789[[#This Row],[Játékos]]&lt;&gt;0,SUM(L60,M60),0)</f>
        <v>0</v>
      </c>
    </row>
    <row r="61" spans="1:15" x14ac:dyDescent="0.25">
      <c r="B61" s="5"/>
      <c r="C61" s="5"/>
      <c r="D61" s="8" t="str">
        <f>IF(Táblázat2789[[#This Row],[Játékos]]&lt;&gt;0,VLOOKUP(Táblázat2789[[#This Row],[Játékos]],Táblázat245[],2,0),"")</f>
        <v/>
      </c>
      <c r="E61" s="8" t="str">
        <f>IF(Táblázat2789[[#This Row],[Játékos]]&lt;&gt;0,VLOOKUP(Táblázat2789[[#This Row],[Játékos]],Táblázat245[],3,0),"")</f>
        <v/>
      </c>
      <c r="F61" s="8" t="str">
        <f>IF(Táblázat2789[[#This Row],[Játékos]]&lt;&gt;0,VLOOKUP(Táblázat2789[[#This Row],[Játékos]],Táblázat245[],4,0),"")</f>
        <v/>
      </c>
      <c r="G61" s="7" t="str">
        <f>IF(Táblázat2789[[#This Row],[Játékos]]&lt;&gt;0,VLOOKUP(Táblázat2789[[#This Row],[Játékos]],Táblázat245[],5,0),"")</f>
        <v/>
      </c>
      <c r="H61" s="8" t="str">
        <f>IF(Táblázat2789[[#This Row],[Játékos2]]&lt;&gt;0,VLOOKUP(Táblázat2789[[#This Row],[Játékos2]],Táblázat245[],2,0),"")</f>
        <v/>
      </c>
      <c r="I61" s="8" t="str">
        <f>IF(Táblázat2789[[#This Row],[Játékos2]]&lt;&gt;0,VLOOKUP(Táblázat2789[[#This Row],[Játékos2]],Táblázat245[],3,0),"")</f>
        <v/>
      </c>
      <c r="J61" s="8" t="str">
        <f>IF(Táblázat2789[[#This Row],[Játékos2]]&lt;&gt;0,VLOOKUP(Táblázat2789[[#This Row],[Játékos2]],Táblázat245[],4,0),"")</f>
        <v/>
      </c>
      <c r="K61" s="7" t="str">
        <f>IF(Táblázat2789[[#This Row],[Játékos2]]&lt;&gt;0,VLOOKUP(Táblázat2789[[#This Row],[Játékos2]],Táblázat245[],5,0),"")</f>
        <v/>
      </c>
      <c r="L61" s="8" t="str">
        <f>IF(Táblázat2789[[#This Row],[Játékos]]&lt;&gt;0,SUM(D61,H61),"")</f>
        <v/>
      </c>
      <c r="M61" s="8" t="str">
        <f>IF(Táblázat2789[[#This Row],[Játékos]]&lt;&gt;0,SUM(E61,I61),"")</f>
        <v/>
      </c>
      <c r="N61" s="8" t="str">
        <f>IF(Táblázat2789[[#This Row],[Játékos]]&lt;&gt;0,SUM(F61,J61),"")</f>
        <v/>
      </c>
      <c r="O61" s="7">
        <f>IF(Táblázat2789[[#This Row],[Játékos]]&lt;&gt;0,SUM(L61,M61),0)</f>
        <v>0</v>
      </c>
    </row>
    <row r="62" spans="1:15" x14ac:dyDescent="0.25">
      <c r="B62" s="5"/>
      <c r="C62" s="5"/>
      <c r="D62" s="8" t="str">
        <f>IF(Táblázat2789[[#This Row],[Játékos]]&lt;&gt;0,VLOOKUP(Táblázat2789[[#This Row],[Játékos]],Táblázat245[],2,0),"")</f>
        <v/>
      </c>
      <c r="E62" s="8" t="str">
        <f>IF(Táblázat2789[[#This Row],[Játékos]]&lt;&gt;0,VLOOKUP(Táblázat2789[[#This Row],[Játékos]],Táblázat245[],3,0),"")</f>
        <v/>
      </c>
      <c r="F62" s="8" t="str">
        <f>IF(Táblázat2789[[#This Row],[Játékos]]&lt;&gt;0,VLOOKUP(Táblázat2789[[#This Row],[Játékos]],Táblázat245[],4,0),"")</f>
        <v/>
      </c>
      <c r="G62" s="7" t="str">
        <f>IF(Táblázat2789[[#This Row],[Játékos]]&lt;&gt;0,VLOOKUP(Táblázat2789[[#This Row],[Játékos]],Táblázat245[],5,0),"")</f>
        <v/>
      </c>
      <c r="H62" s="8" t="str">
        <f>IF(Táblázat2789[[#This Row],[Játékos2]]&lt;&gt;0,VLOOKUP(Táblázat2789[[#This Row],[Játékos2]],Táblázat245[],2,0),"")</f>
        <v/>
      </c>
      <c r="I62" s="8" t="str">
        <f>IF(Táblázat2789[[#This Row],[Játékos2]]&lt;&gt;0,VLOOKUP(Táblázat2789[[#This Row],[Játékos2]],Táblázat245[],3,0),"")</f>
        <v/>
      </c>
      <c r="J62" s="8" t="str">
        <f>IF(Táblázat2789[[#This Row],[Játékos2]]&lt;&gt;0,VLOOKUP(Táblázat2789[[#This Row],[Játékos2]],Táblázat245[],4,0),"")</f>
        <v/>
      </c>
      <c r="K62" s="7" t="str">
        <f>IF(Táblázat2789[[#This Row],[Játékos2]]&lt;&gt;0,VLOOKUP(Táblázat2789[[#This Row],[Játékos2]],Táblázat245[],5,0),"")</f>
        <v/>
      </c>
      <c r="L62" s="8" t="str">
        <f>IF(Táblázat2789[[#This Row],[Játékos]]&lt;&gt;0,SUM(D62,H62),"")</f>
        <v/>
      </c>
      <c r="M62" s="8" t="str">
        <f>IF(Táblázat2789[[#This Row],[Játékos]]&lt;&gt;0,SUM(E62,I62),"")</f>
        <v/>
      </c>
      <c r="N62" s="8" t="str">
        <f>IF(Táblázat2789[[#This Row],[Játékos]]&lt;&gt;0,SUM(F62,J62),"")</f>
        <v/>
      </c>
      <c r="O62" s="7">
        <f>IF(Táblázat2789[[#This Row],[Játékos]]&lt;&gt;0,SUM(L62,M62),0)</f>
        <v>0</v>
      </c>
    </row>
    <row r="63" spans="1:15" x14ac:dyDescent="0.25">
      <c r="B63" s="5"/>
      <c r="C63" s="5"/>
      <c r="D63" s="8" t="str">
        <f>IF(Táblázat2789[[#This Row],[Játékos]]&lt;&gt;0,VLOOKUP(Táblázat2789[[#This Row],[Játékos]],Táblázat245[],2,0),"")</f>
        <v/>
      </c>
      <c r="E63" s="8" t="str">
        <f>IF(Táblázat2789[[#This Row],[Játékos]]&lt;&gt;0,VLOOKUP(Táblázat2789[[#This Row],[Játékos]],Táblázat245[],3,0),"")</f>
        <v/>
      </c>
      <c r="F63" s="8" t="str">
        <f>IF(Táblázat2789[[#This Row],[Játékos]]&lt;&gt;0,VLOOKUP(Táblázat2789[[#This Row],[Játékos]],Táblázat245[],4,0),"")</f>
        <v/>
      </c>
      <c r="G63" s="7" t="str">
        <f>IF(Táblázat2789[[#This Row],[Játékos]]&lt;&gt;0,VLOOKUP(Táblázat2789[[#This Row],[Játékos]],Táblázat245[],5,0),"")</f>
        <v/>
      </c>
      <c r="H63" s="8" t="str">
        <f>IF(Táblázat2789[[#This Row],[Játékos2]]&lt;&gt;0,VLOOKUP(Táblázat2789[[#This Row],[Játékos2]],Táblázat245[],2,0),"")</f>
        <v/>
      </c>
      <c r="I63" s="8" t="str">
        <f>IF(Táblázat2789[[#This Row],[Játékos2]]&lt;&gt;0,VLOOKUP(Táblázat2789[[#This Row],[Játékos2]],Táblázat245[],3,0),"")</f>
        <v/>
      </c>
      <c r="J63" s="8" t="str">
        <f>IF(Táblázat2789[[#This Row],[Játékos2]]&lt;&gt;0,VLOOKUP(Táblázat2789[[#This Row],[Játékos2]],Táblázat245[],4,0),"")</f>
        <v/>
      </c>
      <c r="K63" s="7" t="str">
        <f>IF(Táblázat2789[[#This Row],[Játékos2]]&lt;&gt;0,VLOOKUP(Táblázat2789[[#This Row],[Játékos2]],Táblázat245[],5,0),"")</f>
        <v/>
      </c>
      <c r="L63" s="8" t="str">
        <f>IF(Táblázat2789[[#This Row],[Játékos]]&lt;&gt;0,SUM(D63,H63),"")</f>
        <v/>
      </c>
      <c r="M63" s="8" t="str">
        <f>IF(Táblázat2789[[#This Row],[Játékos]]&lt;&gt;0,SUM(E63,I63),"")</f>
        <v/>
      </c>
      <c r="N63" s="8" t="str">
        <f>IF(Táblázat2789[[#This Row],[Játékos]]&lt;&gt;0,SUM(F63,J63),"")</f>
        <v/>
      </c>
      <c r="O63" s="7">
        <f>IF(Táblázat2789[[#This Row],[Játékos]]&lt;&gt;0,SUM(L63,M63),0)</f>
        <v>0</v>
      </c>
    </row>
    <row r="64" spans="1:15" x14ac:dyDescent="0.25">
      <c r="B64" s="5"/>
      <c r="C64" s="5"/>
      <c r="D64" s="8" t="str">
        <f>IF(Táblázat2789[[#This Row],[Játékos]]&lt;&gt;0,VLOOKUP(Táblázat2789[[#This Row],[Játékos]],Táblázat245[],2,0),"")</f>
        <v/>
      </c>
      <c r="E64" s="8" t="str">
        <f>IF(Táblázat2789[[#This Row],[Játékos]]&lt;&gt;0,VLOOKUP(Táblázat2789[[#This Row],[Játékos]],Táblázat245[],3,0),"")</f>
        <v/>
      </c>
      <c r="F64" s="8" t="str">
        <f>IF(Táblázat2789[[#This Row],[Játékos]]&lt;&gt;0,VLOOKUP(Táblázat2789[[#This Row],[Játékos]],Táblázat245[],4,0),"")</f>
        <v/>
      </c>
      <c r="G64" s="7" t="str">
        <f>IF(Táblázat2789[[#This Row],[Játékos]]&lt;&gt;0,VLOOKUP(Táblázat2789[[#This Row],[Játékos]],Táblázat245[],5,0),"")</f>
        <v/>
      </c>
      <c r="H64" s="8" t="str">
        <f>IF(Táblázat2789[[#This Row],[Játékos2]]&lt;&gt;0,VLOOKUP(Táblázat2789[[#This Row],[Játékos2]],Táblázat245[],2,0),"")</f>
        <v/>
      </c>
      <c r="I64" s="8" t="str">
        <f>IF(Táblázat2789[[#This Row],[Játékos2]]&lt;&gt;0,VLOOKUP(Táblázat2789[[#This Row],[Játékos2]],Táblázat245[],3,0),"")</f>
        <v/>
      </c>
      <c r="J64" s="8" t="str">
        <f>IF(Táblázat2789[[#This Row],[Játékos2]]&lt;&gt;0,VLOOKUP(Táblázat2789[[#This Row],[Játékos2]],Táblázat245[],4,0),"")</f>
        <v/>
      </c>
      <c r="K64" s="7" t="str">
        <f>IF(Táblázat2789[[#This Row],[Játékos2]]&lt;&gt;0,VLOOKUP(Táblázat2789[[#This Row],[Játékos2]],Táblázat245[],5,0),"")</f>
        <v/>
      </c>
      <c r="L64" s="8" t="str">
        <f>IF(Táblázat2789[[#This Row],[Játékos]]&lt;&gt;0,SUM(D64,H64),"")</f>
        <v/>
      </c>
      <c r="M64" s="8" t="str">
        <f>IF(Táblázat2789[[#This Row],[Játékos]]&lt;&gt;0,SUM(E64,I64),"")</f>
        <v/>
      </c>
      <c r="N64" s="8" t="str">
        <f>IF(Táblázat2789[[#This Row],[Játékos]]&lt;&gt;0,SUM(F64,J64),"")</f>
        <v/>
      </c>
      <c r="O64" s="7">
        <f>IF(Táblázat2789[[#This Row],[Játékos]]&lt;&gt;0,SUM(L64,M64),0)</f>
        <v>0</v>
      </c>
    </row>
    <row r="65" spans="2:15" x14ac:dyDescent="0.25">
      <c r="B65" s="5"/>
      <c r="C65" s="5"/>
      <c r="D65" s="8" t="str">
        <f>IF(Táblázat2789[[#This Row],[Játékos]]&lt;&gt;0,VLOOKUP(Táblázat2789[[#This Row],[Játékos]],Táblázat245[],2,0),"")</f>
        <v/>
      </c>
      <c r="E65" s="8" t="str">
        <f>IF(Táblázat2789[[#This Row],[Játékos]]&lt;&gt;0,VLOOKUP(Táblázat2789[[#This Row],[Játékos]],Táblázat245[],3,0),"")</f>
        <v/>
      </c>
      <c r="F65" s="8" t="str">
        <f>IF(Táblázat2789[[#This Row],[Játékos]]&lt;&gt;0,VLOOKUP(Táblázat2789[[#This Row],[Játékos]],Táblázat245[],4,0),"")</f>
        <v/>
      </c>
      <c r="G65" s="7" t="str">
        <f>IF(Táblázat2789[[#This Row],[Játékos]]&lt;&gt;0,VLOOKUP(Táblázat2789[[#This Row],[Játékos]],Táblázat245[],5,0),"")</f>
        <v/>
      </c>
      <c r="H65" s="8" t="str">
        <f>IF(Táblázat2789[[#This Row],[Játékos2]]&lt;&gt;0,VLOOKUP(Táblázat2789[[#This Row],[Játékos2]],Táblázat245[],2,0),"")</f>
        <v/>
      </c>
      <c r="I65" s="8" t="str">
        <f>IF(Táblázat2789[[#This Row],[Játékos2]]&lt;&gt;0,VLOOKUP(Táblázat2789[[#This Row],[Játékos2]],Táblázat245[],3,0),"")</f>
        <v/>
      </c>
      <c r="J65" s="8" t="str">
        <f>IF(Táblázat2789[[#This Row],[Játékos2]]&lt;&gt;0,VLOOKUP(Táblázat2789[[#This Row],[Játékos2]],Táblázat245[],4,0),"")</f>
        <v/>
      </c>
      <c r="K65" s="7" t="str">
        <f>IF(Táblázat2789[[#This Row],[Játékos2]]&lt;&gt;0,VLOOKUP(Táblázat2789[[#This Row],[Játékos2]],Táblázat245[],5,0),"")</f>
        <v/>
      </c>
      <c r="L65" s="8" t="str">
        <f>IF(Táblázat2789[[#This Row],[Játékos]]&lt;&gt;0,SUM(D65,H65),"")</f>
        <v/>
      </c>
      <c r="M65" s="8" t="str">
        <f>IF(Táblázat2789[[#This Row],[Játékos]]&lt;&gt;0,SUM(E65,I65),"")</f>
        <v/>
      </c>
      <c r="N65" s="8" t="str">
        <f>IF(Táblázat2789[[#This Row],[Játékos]]&lt;&gt;0,SUM(F65,J65),"")</f>
        <v/>
      </c>
      <c r="O65" s="7">
        <f>IF(Táblázat2789[[#This Row],[Játékos]]&lt;&gt;0,SUM(L65,M65),0)</f>
        <v>0</v>
      </c>
    </row>
    <row r="66" spans="2:15" x14ac:dyDescent="0.25">
      <c r="B66" s="5"/>
      <c r="C66" s="5"/>
      <c r="D66" s="8" t="str">
        <f>IF(Táblázat2789[[#This Row],[Játékos]]&lt;&gt;0,VLOOKUP(Táblázat2789[[#This Row],[Játékos]],Táblázat245[],2,0),"")</f>
        <v/>
      </c>
      <c r="E66" s="8" t="str">
        <f>IF(Táblázat2789[[#This Row],[Játékos]]&lt;&gt;0,VLOOKUP(Táblázat2789[[#This Row],[Játékos]],Táblázat245[],3,0),"")</f>
        <v/>
      </c>
      <c r="F66" s="8" t="str">
        <f>IF(Táblázat2789[[#This Row],[Játékos]]&lt;&gt;0,VLOOKUP(Táblázat2789[[#This Row],[Játékos]],Táblázat245[],4,0),"")</f>
        <v/>
      </c>
      <c r="G66" s="7" t="str">
        <f>IF(Táblázat2789[[#This Row],[Játékos]]&lt;&gt;0,VLOOKUP(Táblázat2789[[#This Row],[Játékos]],Táblázat245[],5,0),"")</f>
        <v/>
      </c>
      <c r="H66" s="8" t="str">
        <f>IF(Táblázat2789[[#This Row],[Játékos2]]&lt;&gt;0,VLOOKUP(Táblázat2789[[#This Row],[Játékos2]],Táblázat245[],2,0),"")</f>
        <v/>
      </c>
      <c r="I66" s="8" t="str">
        <f>IF(Táblázat2789[[#This Row],[Játékos2]]&lt;&gt;0,VLOOKUP(Táblázat2789[[#This Row],[Játékos2]],Táblázat245[],3,0),"")</f>
        <v/>
      </c>
      <c r="J66" s="8" t="str">
        <f>IF(Táblázat2789[[#This Row],[Játékos2]]&lt;&gt;0,VLOOKUP(Táblázat2789[[#This Row],[Játékos2]],Táblázat245[],4,0),"")</f>
        <v/>
      </c>
      <c r="K66" s="7" t="str">
        <f>IF(Táblázat2789[[#This Row],[Játékos2]]&lt;&gt;0,VLOOKUP(Táblázat2789[[#This Row],[Játékos2]],Táblázat245[],5,0),"")</f>
        <v/>
      </c>
      <c r="L66" s="8" t="str">
        <f>IF(Táblázat2789[[#This Row],[Játékos]]&lt;&gt;0,SUM(D66,H66),"")</f>
        <v/>
      </c>
      <c r="M66" s="8" t="str">
        <f>IF(Táblázat2789[[#This Row],[Játékos]]&lt;&gt;0,SUM(E66,I66),"")</f>
        <v/>
      </c>
      <c r="N66" s="8" t="str">
        <f>IF(Táblázat2789[[#This Row],[Játékos]]&lt;&gt;0,SUM(F66,J66),"")</f>
        <v/>
      </c>
      <c r="O66" s="7">
        <f>IF(Táblázat2789[[#This Row],[Játékos]]&lt;&gt;0,SUM(L66,M66),0)</f>
        <v>0</v>
      </c>
    </row>
    <row r="67" spans="2:15" x14ac:dyDescent="0.25">
      <c r="B67" s="5"/>
      <c r="C67" s="5"/>
      <c r="D67" s="8" t="str">
        <f>IF(Táblázat2789[[#This Row],[Játékos]]&lt;&gt;0,VLOOKUP(Táblázat2789[[#This Row],[Játékos]],Táblázat245[],2,0),"")</f>
        <v/>
      </c>
      <c r="E67" s="8" t="str">
        <f>IF(Táblázat2789[[#This Row],[Játékos]]&lt;&gt;0,VLOOKUP(Táblázat2789[[#This Row],[Játékos]],Táblázat245[],3,0),"")</f>
        <v/>
      </c>
      <c r="F67" s="8" t="str">
        <f>IF(Táblázat2789[[#This Row],[Játékos]]&lt;&gt;0,VLOOKUP(Táblázat2789[[#This Row],[Játékos]],Táblázat245[],4,0),"")</f>
        <v/>
      </c>
      <c r="G67" s="7" t="str">
        <f>IF(Táblázat2789[[#This Row],[Játékos]]&lt;&gt;0,VLOOKUP(Táblázat2789[[#This Row],[Játékos]],Táblázat245[],5,0),"")</f>
        <v/>
      </c>
      <c r="H67" s="8" t="str">
        <f>IF(Táblázat2789[[#This Row],[Játékos2]]&lt;&gt;0,VLOOKUP(Táblázat2789[[#This Row],[Játékos2]],Táblázat245[],2,0),"")</f>
        <v/>
      </c>
      <c r="I67" s="8" t="str">
        <f>IF(Táblázat2789[[#This Row],[Játékos2]]&lt;&gt;0,VLOOKUP(Táblázat2789[[#This Row],[Játékos2]],Táblázat245[],3,0),"")</f>
        <v/>
      </c>
      <c r="J67" s="8" t="str">
        <f>IF(Táblázat2789[[#This Row],[Játékos2]]&lt;&gt;0,VLOOKUP(Táblázat2789[[#This Row],[Játékos2]],Táblázat245[],4,0),"")</f>
        <v/>
      </c>
      <c r="K67" s="7" t="str">
        <f>IF(Táblázat2789[[#This Row],[Játékos2]]&lt;&gt;0,VLOOKUP(Táblázat2789[[#This Row],[Játékos2]],Táblázat245[],5,0),"")</f>
        <v/>
      </c>
      <c r="L67" s="8" t="str">
        <f>IF(Táblázat2789[[#This Row],[Játékos]]&lt;&gt;0,SUM(D67,H67),"")</f>
        <v/>
      </c>
      <c r="M67" s="8" t="str">
        <f>IF(Táblázat2789[[#This Row],[Játékos]]&lt;&gt;0,SUM(E67,I67),"")</f>
        <v/>
      </c>
      <c r="N67" s="8" t="str">
        <f>IF(Táblázat2789[[#This Row],[Játékos]]&lt;&gt;0,SUM(F67,J67),"")</f>
        <v/>
      </c>
      <c r="O67" s="7">
        <f>IF(Táblázat2789[[#This Row],[Játékos]]&lt;&gt;0,SUM(L67,M67),0)</f>
        <v>0</v>
      </c>
    </row>
    <row r="68" spans="2:15" x14ac:dyDescent="0.25">
      <c r="B68" s="5"/>
      <c r="C68" s="5"/>
      <c r="D68" s="8" t="str">
        <f>IF(Táblázat2789[[#This Row],[Játékos]]&lt;&gt;0,VLOOKUP(Táblázat2789[[#This Row],[Játékos]],Táblázat245[],2,0),"")</f>
        <v/>
      </c>
      <c r="E68" s="8" t="str">
        <f>IF(Táblázat2789[[#This Row],[Játékos]]&lt;&gt;0,VLOOKUP(Táblázat2789[[#This Row],[Játékos]],Táblázat245[],3,0),"")</f>
        <v/>
      </c>
      <c r="F68" s="8" t="str">
        <f>IF(Táblázat2789[[#This Row],[Játékos]]&lt;&gt;0,VLOOKUP(Táblázat2789[[#This Row],[Játékos]],Táblázat245[],4,0),"")</f>
        <v/>
      </c>
      <c r="G68" s="7" t="str">
        <f>IF(Táblázat2789[[#This Row],[Játékos]]&lt;&gt;0,VLOOKUP(Táblázat2789[[#This Row],[Játékos]],Táblázat245[],5,0),"")</f>
        <v/>
      </c>
      <c r="H68" s="8" t="str">
        <f>IF(Táblázat2789[[#This Row],[Játékos2]]&lt;&gt;0,VLOOKUP(Táblázat2789[[#This Row],[Játékos2]],Táblázat245[],2,0),"")</f>
        <v/>
      </c>
      <c r="I68" s="8" t="str">
        <f>IF(Táblázat2789[[#This Row],[Játékos2]]&lt;&gt;0,VLOOKUP(Táblázat2789[[#This Row],[Játékos2]],Táblázat245[],3,0),"")</f>
        <v/>
      </c>
      <c r="J68" s="8" t="str">
        <f>IF(Táblázat2789[[#This Row],[Játékos2]]&lt;&gt;0,VLOOKUP(Táblázat2789[[#This Row],[Játékos2]],Táblázat245[],4,0),"")</f>
        <v/>
      </c>
      <c r="K68" s="7" t="str">
        <f>IF(Táblázat2789[[#This Row],[Játékos2]]&lt;&gt;0,VLOOKUP(Táblázat2789[[#This Row],[Játékos2]],Táblázat245[],5,0),"")</f>
        <v/>
      </c>
      <c r="L68" s="8" t="str">
        <f>IF(Táblázat2789[[#This Row],[Játékos]]&lt;&gt;0,SUM(D68,H68),"")</f>
        <v/>
      </c>
      <c r="M68" s="8" t="str">
        <f>IF(Táblázat2789[[#This Row],[Játékos]]&lt;&gt;0,SUM(E68,I68),"")</f>
        <v/>
      </c>
      <c r="N68" s="8" t="str">
        <f>IF(Táblázat2789[[#This Row],[Játékos]]&lt;&gt;0,SUM(F68,J68),"")</f>
        <v/>
      </c>
      <c r="O68" s="7">
        <f>IF(Táblázat2789[[#This Row],[Játékos]]&lt;&gt;0,SUM(L68,M68),0)</f>
        <v>0</v>
      </c>
    </row>
    <row r="69" spans="2:15" x14ac:dyDescent="0.25">
      <c r="B69" s="5"/>
      <c r="C69" s="5"/>
      <c r="D69" s="8" t="str">
        <f>IF(Táblázat2789[[#This Row],[Játékos]]&lt;&gt;0,VLOOKUP(Táblázat2789[[#This Row],[Játékos]],Táblázat245[],2,0),"")</f>
        <v/>
      </c>
      <c r="E69" s="8" t="str">
        <f>IF(Táblázat2789[[#This Row],[Játékos]]&lt;&gt;0,VLOOKUP(Táblázat2789[[#This Row],[Játékos]],Táblázat245[],3,0),"")</f>
        <v/>
      </c>
      <c r="F69" s="8" t="str">
        <f>IF(Táblázat2789[[#This Row],[Játékos]]&lt;&gt;0,VLOOKUP(Táblázat2789[[#This Row],[Játékos]],Táblázat245[],4,0),"")</f>
        <v/>
      </c>
      <c r="G69" s="7" t="str">
        <f>IF(Táblázat2789[[#This Row],[Játékos]]&lt;&gt;0,VLOOKUP(Táblázat2789[[#This Row],[Játékos]],Táblázat245[],5,0),"")</f>
        <v/>
      </c>
      <c r="H69" s="8" t="str">
        <f>IF(Táblázat2789[[#This Row],[Játékos2]]&lt;&gt;0,VLOOKUP(Táblázat2789[[#This Row],[Játékos2]],Táblázat245[],2,0),"")</f>
        <v/>
      </c>
      <c r="I69" s="8" t="str">
        <f>IF(Táblázat2789[[#This Row],[Játékos2]]&lt;&gt;0,VLOOKUP(Táblázat2789[[#This Row],[Játékos2]],Táblázat245[],3,0),"")</f>
        <v/>
      </c>
      <c r="J69" s="8" t="str">
        <f>IF(Táblázat2789[[#This Row],[Játékos2]]&lt;&gt;0,VLOOKUP(Táblázat2789[[#This Row],[Játékos2]],Táblázat245[],4,0),"")</f>
        <v/>
      </c>
      <c r="K69" s="7" t="str">
        <f>IF(Táblázat2789[[#This Row],[Játékos2]]&lt;&gt;0,VLOOKUP(Táblázat2789[[#This Row],[Játékos2]],Táblázat245[],5,0),"")</f>
        <v/>
      </c>
      <c r="L69" s="8" t="str">
        <f>IF(Táblázat2789[[#This Row],[Játékos]]&lt;&gt;0,SUM(D69,H69),"")</f>
        <v/>
      </c>
      <c r="M69" s="8" t="str">
        <f>IF(Táblázat2789[[#This Row],[Játékos]]&lt;&gt;0,SUM(E69,I69),"")</f>
        <v/>
      </c>
      <c r="N69" s="8" t="str">
        <f>IF(Táblázat2789[[#This Row],[Játékos]]&lt;&gt;0,SUM(F69,J69),"")</f>
        <v/>
      </c>
      <c r="O69" s="7">
        <f>IF(Táblázat2789[[#This Row],[Játékos]]&lt;&gt;0,SUM(L69,M69),0)</f>
        <v>0</v>
      </c>
    </row>
    <row r="70" spans="2:15" x14ac:dyDescent="0.25">
      <c r="B70" s="5"/>
      <c r="C70" s="5"/>
      <c r="D70" s="8" t="str">
        <f>IF(Táblázat2789[[#This Row],[Játékos]]&lt;&gt;0,VLOOKUP(Táblázat2789[[#This Row],[Játékos]],Táblázat245[],2,0),"")</f>
        <v/>
      </c>
      <c r="E70" s="8" t="str">
        <f>IF(Táblázat2789[[#This Row],[Játékos]]&lt;&gt;0,VLOOKUP(Táblázat2789[[#This Row],[Játékos]],Táblázat245[],3,0),"")</f>
        <v/>
      </c>
      <c r="F70" s="8" t="str">
        <f>IF(Táblázat2789[[#This Row],[Játékos]]&lt;&gt;0,VLOOKUP(Táblázat2789[[#This Row],[Játékos]],Táblázat245[],4,0),"")</f>
        <v/>
      </c>
      <c r="G70" s="7" t="str">
        <f>IF(Táblázat2789[[#This Row],[Játékos]]&lt;&gt;0,VLOOKUP(Táblázat2789[[#This Row],[Játékos]],Táblázat245[],5,0),"")</f>
        <v/>
      </c>
      <c r="H70" s="8" t="str">
        <f>IF(Táblázat2789[[#This Row],[Játékos2]]&lt;&gt;0,VLOOKUP(Táblázat2789[[#This Row],[Játékos2]],Táblázat245[],2,0),"")</f>
        <v/>
      </c>
      <c r="I70" s="8" t="str">
        <f>IF(Táblázat2789[[#This Row],[Játékos2]]&lt;&gt;0,VLOOKUP(Táblázat2789[[#This Row],[Játékos2]],Táblázat245[],3,0),"")</f>
        <v/>
      </c>
      <c r="J70" s="8" t="str">
        <f>IF(Táblázat2789[[#This Row],[Játékos2]]&lt;&gt;0,VLOOKUP(Táblázat2789[[#This Row],[Játékos2]],Táblázat245[],4,0),"")</f>
        <v/>
      </c>
      <c r="K70" s="7" t="str">
        <f>IF(Táblázat2789[[#This Row],[Játékos2]]&lt;&gt;0,VLOOKUP(Táblázat2789[[#This Row],[Játékos2]],Táblázat245[],5,0),"")</f>
        <v/>
      </c>
      <c r="L70" s="8" t="str">
        <f>IF(Táblázat2789[[#This Row],[Játékos]]&lt;&gt;0,SUM(D70,H70),"")</f>
        <v/>
      </c>
      <c r="M70" s="8" t="str">
        <f>IF(Táblázat2789[[#This Row],[Játékos]]&lt;&gt;0,SUM(E70,I70),"")</f>
        <v/>
      </c>
      <c r="N70" s="8" t="str">
        <f>IF(Táblázat2789[[#This Row],[Játékos]]&lt;&gt;0,SUM(F70,J70),"")</f>
        <v/>
      </c>
      <c r="O70" s="7">
        <f>IF(Táblázat2789[[#This Row],[Játékos]]&lt;&gt;0,SUM(L70,M70),0)</f>
        <v>0</v>
      </c>
    </row>
    <row r="71" spans="2:15" x14ac:dyDescent="0.25">
      <c r="B71" s="5"/>
      <c r="C71" s="5"/>
      <c r="D71" s="8" t="str">
        <f>IF(Táblázat2789[[#This Row],[Játékos]]&lt;&gt;0,VLOOKUP(Táblázat2789[[#This Row],[Játékos]],Táblázat245[],2,0),"")</f>
        <v/>
      </c>
      <c r="E71" s="8" t="str">
        <f>IF(Táblázat2789[[#This Row],[Játékos]]&lt;&gt;0,VLOOKUP(Táblázat2789[[#This Row],[Játékos]],Táblázat245[],3,0),"")</f>
        <v/>
      </c>
      <c r="F71" s="8" t="str">
        <f>IF(Táblázat2789[[#This Row],[Játékos]]&lt;&gt;0,VLOOKUP(Táblázat2789[[#This Row],[Játékos]],Táblázat245[],4,0),"")</f>
        <v/>
      </c>
      <c r="G71" s="7" t="str">
        <f>IF(Táblázat2789[[#This Row],[Játékos]]&lt;&gt;0,VLOOKUP(Táblázat2789[[#This Row],[Játékos]],Táblázat245[],5,0),"")</f>
        <v/>
      </c>
      <c r="H71" s="8" t="str">
        <f>IF(Táblázat2789[[#This Row],[Játékos2]]&lt;&gt;0,VLOOKUP(Táblázat2789[[#This Row],[Játékos2]],Táblázat245[],2,0),"")</f>
        <v/>
      </c>
      <c r="I71" s="8" t="str">
        <f>IF(Táblázat2789[[#This Row],[Játékos2]]&lt;&gt;0,VLOOKUP(Táblázat2789[[#This Row],[Játékos2]],Táblázat245[],3,0),"")</f>
        <v/>
      </c>
      <c r="J71" s="8" t="str">
        <f>IF(Táblázat2789[[#This Row],[Játékos2]]&lt;&gt;0,VLOOKUP(Táblázat2789[[#This Row],[Játékos2]],Táblázat245[],4,0),"")</f>
        <v/>
      </c>
      <c r="K71" s="7" t="str">
        <f>IF(Táblázat2789[[#This Row],[Játékos2]]&lt;&gt;0,VLOOKUP(Táblázat2789[[#This Row],[Játékos2]],Táblázat245[],5,0),"")</f>
        <v/>
      </c>
      <c r="L71" s="8" t="str">
        <f>IF(Táblázat2789[[#This Row],[Játékos]]&lt;&gt;0,SUM(D71,H71),"")</f>
        <v/>
      </c>
      <c r="M71" s="8" t="str">
        <f>IF(Táblázat2789[[#This Row],[Játékos]]&lt;&gt;0,SUM(E71,I71),"")</f>
        <v/>
      </c>
      <c r="N71" s="8" t="str">
        <f>IF(Táblázat2789[[#This Row],[Játékos]]&lt;&gt;0,SUM(F71,J71),"")</f>
        <v/>
      </c>
      <c r="O71" s="7">
        <f>IF(Táblázat2789[[#This Row],[Játékos]]&lt;&gt;0,SUM(L71,M71),0)</f>
        <v>0</v>
      </c>
    </row>
    <row r="72" spans="2:15" x14ac:dyDescent="0.25">
      <c r="B72" s="5"/>
      <c r="C72" s="5"/>
      <c r="D72" s="8" t="str">
        <f>IF(Táblázat2789[[#This Row],[Játékos]]&lt;&gt;0,VLOOKUP(Táblázat2789[[#This Row],[Játékos]],Táblázat245[],2,0),"")</f>
        <v/>
      </c>
      <c r="E72" s="8" t="str">
        <f>IF(Táblázat2789[[#This Row],[Játékos]]&lt;&gt;0,VLOOKUP(Táblázat2789[[#This Row],[Játékos]],Táblázat245[],3,0),"")</f>
        <v/>
      </c>
      <c r="F72" s="8" t="str">
        <f>IF(Táblázat2789[[#This Row],[Játékos]]&lt;&gt;0,VLOOKUP(Táblázat2789[[#This Row],[Játékos]],Táblázat245[],4,0),"")</f>
        <v/>
      </c>
      <c r="G72" s="7" t="str">
        <f>IF(Táblázat2789[[#This Row],[Játékos]]&lt;&gt;0,VLOOKUP(Táblázat2789[[#This Row],[Játékos]],Táblázat245[],5,0),"")</f>
        <v/>
      </c>
      <c r="H72" s="8" t="str">
        <f>IF(Táblázat2789[[#This Row],[Játékos2]]&lt;&gt;0,VLOOKUP(Táblázat2789[[#This Row],[Játékos2]],Táblázat245[],2,0),"")</f>
        <v/>
      </c>
      <c r="I72" s="8" t="str">
        <f>IF(Táblázat2789[[#This Row],[Játékos2]]&lt;&gt;0,VLOOKUP(Táblázat2789[[#This Row],[Játékos2]],Táblázat245[],3,0),"")</f>
        <v/>
      </c>
      <c r="J72" s="8" t="str">
        <f>IF(Táblázat2789[[#This Row],[Játékos2]]&lt;&gt;0,VLOOKUP(Táblázat2789[[#This Row],[Játékos2]],Táblázat245[],4,0),"")</f>
        <v/>
      </c>
      <c r="K72" s="7" t="str">
        <f>IF(Táblázat2789[[#This Row],[Játékos2]]&lt;&gt;0,VLOOKUP(Táblázat2789[[#This Row],[Játékos2]],Táblázat245[],5,0),"")</f>
        <v/>
      </c>
      <c r="L72" s="8" t="str">
        <f>IF(Táblázat2789[[#This Row],[Játékos]]&lt;&gt;0,SUM(D72,H72),"")</f>
        <v/>
      </c>
      <c r="M72" s="8" t="str">
        <f>IF(Táblázat2789[[#This Row],[Játékos]]&lt;&gt;0,SUM(E72,I72),"")</f>
        <v/>
      </c>
      <c r="N72" s="8" t="str">
        <f>IF(Táblázat2789[[#This Row],[Játékos]]&lt;&gt;0,SUM(F72,J72),"")</f>
        <v/>
      </c>
      <c r="O72" s="7">
        <f>IF(Táblázat2789[[#This Row],[Játékos]]&lt;&gt;0,SUM(L72,M72),0)</f>
        <v>0</v>
      </c>
    </row>
    <row r="73" spans="2:15" x14ac:dyDescent="0.25">
      <c r="B73" s="5"/>
      <c r="C73" s="5"/>
      <c r="D73" s="8" t="str">
        <f>IF(Táblázat2789[[#This Row],[Játékos]]&lt;&gt;0,VLOOKUP(Táblázat2789[[#This Row],[Játékos]],Táblázat245[],2,0),"")</f>
        <v/>
      </c>
      <c r="E73" s="8" t="str">
        <f>IF(Táblázat2789[[#This Row],[Játékos]]&lt;&gt;0,VLOOKUP(Táblázat2789[[#This Row],[Játékos]],Táblázat245[],3,0),"")</f>
        <v/>
      </c>
      <c r="F73" s="8" t="str">
        <f>IF(Táblázat2789[[#This Row],[Játékos]]&lt;&gt;0,VLOOKUP(Táblázat2789[[#This Row],[Játékos]],Táblázat245[],4,0),"")</f>
        <v/>
      </c>
      <c r="G73" s="7" t="str">
        <f>IF(Táblázat2789[[#This Row],[Játékos]]&lt;&gt;0,VLOOKUP(Táblázat2789[[#This Row],[Játékos]],Táblázat245[],5,0),"")</f>
        <v/>
      </c>
      <c r="H73" s="8" t="str">
        <f>IF(Táblázat2789[[#This Row],[Játékos2]]&lt;&gt;0,VLOOKUP(Táblázat2789[[#This Row],[Játékos2]],Táblázat245[],2,0),"")</f>
        <v/>
      </c>
      <c r="I73" s="8" t="str">
        <f>IF(Táblázat2789[[#This Row],[Játékos2]]&lt;&gt;0,VLOOKUP(Táblázat2789[[#This Row],[Játékos2]],Táblázat245[],3,0),"")</f>
        <v/>
      </c>
      <c r="J73" s="8" t="str">
        <f>IF(Táblázat2789[[#This Row],[Játékos2]]&lt;&gt;0,VLOOKUP(Táblázat2789[[#This Row],[Játékos2]],Táblázat245[],4,0),"")</f>
        <v/>
      </c>
      <c r="K73" s="7" t="str">
        <f>IF(Táblázat2789[[#This Row],[Játékos2]]&lt;&gt;0,VLOOKUP(Táblázat2789[[#This Row],[Játékos2]],Táblázat245[],5,0),"")</f>
        <v/>
      </c>
      <c r="L73" s="8" t="str">
        <f>IF(Táblázat2789[[#This Row],[Játékos]]&lt;&gt;0,SUM(D73,H73),"")</f>
        <v/>
      </c>
      <c r="M73" s="8" t="str">
        <f>IF(Táblázat2789[[#This Row],[Játékos]]&lt;&gt;0,SUM(E73,I73),"")</f>
        <v/>
      </c>
      <c r="N73" s="8" t="str">
        <f>IF(Táblázat2789[[#This Row],[Játékos]]&lt;&gt;0,SUM(F73,J73),"")</f>
        <v/>
      </c>
      <c r="O73" s="7">
        <f>IF(Táblázat2789[[#This Row],[Játékos]]&lt;&gt;0,SUM(L73,M73),0)</f>
        <v>0</v>
      </c>
    </row>
    <row r="74" spans="2:15" x14ac:dyDescent="0.25">
      <c r="B74" s="5"/>
      <c r="C74" s="5"/>
      <c r="D74" s="8" t="str">
        <f>IF(Táblázat2789[[#This Row],[Játékos]]&lt;&gt;0,VLOOKUP(Táblázat2789[[#This Row],[Játékos]],Táblázat245[],2,0),"")</f>
        <v/>
      </c>
      <c r="E74" s="8" t="str">
        <f>IF(Táblázat2789[[#This Row],[Játékos]]&lt;&gt;0,VLOOKUP(Táblázat2789[[#This Row],[Játékos]],Táblázat245[],3,0),"")</f>
        <v/>
      </c>
      <c r="F74" s="8" t="str">
        <f>IF(Táblázat2789[[#This Row],[Játékos]]&lt;&gt;0,VLOOKUP(Táblázat2789[[#This Row],[Játékos]],Táblázat245[],4,0),"")</f>
        <v/>
      </c>
      <c r="G74" s="7" t="str">
        <f>IF(Táblázat2789[[#This Row],[Játékos]]&lt;&gt;0,VLOOKUP(Táblázat2789[[#This Row],[Játékos]],Táblázat245[],5,0),"")</f>
        <v/>
      </c>
      <c r="H74" s="8" t="str">
        <f>IF(Táblázat2789[[#This Row],[Játékos2]]&lt;&gt;0,VLOOKUP(Táblázat2789[[#This Row],[Játékos2]],Táblázat245[],2,0),"")</f>
        <v/>
      </c>
      <c r="I74" s="8" t="str">
        <f>IF(Táblázat2789[[#This Row],[Játékos2]]&lt;&gt;0,VLOOKUP(Táblázat2789[[#This Row],[Játékos2]],Táblázat245[],3,0),"")</f>
        <v/>
      </c>
      <c r="J74" s="8" t="str">
        <f>IF(Táblázat2789[[#This Row],[Játékos2]]&lt;&gt;0,VLOOKUP(Táblázat2789[[#This Row],[Játékos2]],Táblázat245[],4,0),"")</f>
        <v/>
      </c>
      <c r="K74" s="7" t="str">
        <f>IF(Táblázat2789[[#This Row],[Játékos2]]&lt;&gt;0,VLOOKUP(Táblázat2789[[#This Row],[Játékos2]],Táblázat245[],5,0),"")</f>
        <v/>
      </c>
      <c r="L74" s="8" t="str">
        <f>IF(Táblázat2789[[#This Row],[Játékos]]&lt;&gt;0,SUM(D74,H74),"")</f>
        <v/>
      </c>
      <c r="M74" s="8" t="str">
        <f>IF(Táblázat2789[[#This Row],[Játékos]]&lt;&gt;0,SUM(E74,I74),"")</f>
        <v/>
      </c>
      <c r="N74" s="8" t="str">
        <f>IF(Táblázat2789[[#This Row],[Játékos]]&lt;&gt;0,SUM(F74,J74),"")</f>
        <v/>
      </c>
      <c r="O74" s="7">
        <f>IF(Táblázat2789[[#This Row],[Játékos]]&lt;&gt;0,SUM(L74,M74),0)</f>
        <v>0</v>
      </c>
    </row>
    <row r="75" spans="2:15" x14ac:dyDescent="0.25">
      <c r="B75" s="5"/>
      <c r="C75" s="5"/>
      <c r="D75" s="8" t="str">
        <f>IF(Táblázat2789[[#This Row],[Játékos]]&lt;&gt;0,VLOOKUP(Táblázat2789[[#This Row],[Játékos]],Táblázat245[],2,0),"")</f>
        <v/>
      </c>
      <c r="E75" s="8" t="str">
        <f>IF(Táblázat2789[[#This Row],[Játékos]]&lt;&gt;0,VLOOKUP(Táblázat2789[[#This Row],[Játékos]],Táblázat245[],3,0),"")</f>
        <v/>
      </c>
      <c r="F75" s="8" t="str">
        <f>IF(Táblázat2789[[#This Row],[Játékos]]&lt;&gt;0,VLOOKUP(Táblázat2789[[#This Row],[Játékos]],Táblázat245[],4,0),"")</f>
        <v/>
      </c>
      <c r="G75" s="7" t="str">
        <f>IF(Táblázat2789[[#This Row],[Játékos]]&lt;&gt;0,VLOOKUP(Táblázat2789[[#This Row],[Játékos]],Táblázat245[],5,0),"")</f>
        <v/>
      </c>
      <c r="H75" s="8" t="str">
        <f>IF(Táblázat2789[[#This Row],[Játékos2]]&lt;&gt;0,VLOOKUP(Táblázat2789[[#This Row],[Játékos2]],Táblázat245[],2,0),"")</f>
        <v/>
      </c>
      <c r="I75" s="8" t="str">
        <f>IF(Táblázat2789[[#This Row],[Játékos2]]&lt;&gt;0,VLOOKUP(Táblázat2789[[#This Row],[Játékos2]],Táblázat245[],3,0),"")</f>
        <v/>
      </c>
      <c r="J75" s="8" t="str">
        <f>IF(Táblázat2789[[#This Row],[Játékos2]]&lt;&gt;0,VLOOKUP(Táblázat2789[[#This Row],[Játékos2]],Táblázat245[],4,0),"")</f>
        <v/>
      </c>
      <c r="K75" s="7" t="str">
        <f>IF(Táblázat2789[[#This Row],[Játékos2]]&lt;&gt;0,VLOOKUP(Táblázat2789[[#This Row],[Játékos2]],Táblázat245[],5,0),"")</f>
        <v/>
      </c>
      <c r="L75" s="8" t="str">
        <f>IF(Táblázat2789[[#This Row],[Játékos]]&lt;&gt;0,SUM(D75,H75),"")</f>
        <v/>
      </c>
      <c r="M75" s="8" t="str">
        <f>IF(Táblázat2789[[#This Row],[Játékos]]&lt;&gt;0,SUM(E75,I75),"")</f>
        <v/>
      </c>
      <c r="N75" s="8" t="str">
        <f>IF(Táblázat2789[[#This Row],[Játékos]]&lt;&gt;0,SUM(F75,J75),"")</f>
        <v/>
      </c>
      <c r="O75" s="7">
        <f>IF(Táblázat2789[[#This Row],[Játékos]]&lt;&gt;0,SUM(L75,M75),0)</f>
        <v>0</v>
      </c>
    </row>
    <row r="76" spans="2:15" x14ac:dyDescent="0.25">
      <c r="B76" s="5"/>
      <c r="C76" s="5"/>
      <c r="D76" s="8" t="str">
        <f>IF(Táblázat2789[[#This Row],[Játékos]]&lt;&gt;0,VLOOKUP(Táblázat2789[[#This Row],[Játékos]],Táblázat245[],2,0),"")</f>
        <v/>
      </c>
      <c r="E76" s="8" t="str">
        <f>IF(Táblázat2789[[#This Row],[Játékos]]&lt;&gt;0,VLOOKUP(Táblázat2789[[#This Row],[Játékos]],Táblázat245[],3,0),"")</f>
        <v/>
      </c>
      <c r="F76" s="8" t="str">
        <f>IF(Táblázat2789[[#This Row],[Játékos]]&lt;&gt;0,VLOOKUP(Táblázat2789[[#This Row],[Játékos]],Táblázat245[],4,0),"")</f>
        <v/>
      </c>
      <c r="G76" s="7" t="str">
        <f>IF(Táblázat2789[[#This Row],[Játékos]]&lt;&gt;0,VLOOKUP(Táblázat2789[[#This Row],[Játékos]],Táblázat245[],5,0),"")</f>
        <v/>
      </c>
      <c r="H76" s="8" t="str">
        <f>IF(Táblázat2789[[#This Row],[Játékos2]]&lt;&gt;0,VLOOKUP(Táblázat2789[[#This Row],[Játékos2]],Táblázat245[],2,0),"")</f>
        <v/>
      </c>
      <c r="I76" s="8" t="str">
        <f>IF(Táblázat2789[[#This Row],[Játékos2]]&lt;&gt;0,VLOOKUP(Táblázat2789[[#This Row],[Játékos2]],Táblázat245[],3,0),"")</f>
        <v/>
      </c>
      <c r="J76" s="8" t="str">
        <f>IF(Táblázat2789[[#This Row],[Játékos2]]&lt;&gt;0,VLOOKUP(Táblázat2789[[#This Row],[Játékos2]],Táblázat245[],4,0),"")</f>
        <v/>
      </c>
      <c r="K76" s="7" t="str">
        <f>IF(Táblázat2789[[#This Row],[Játékos2]]&lt;&gt;0,VLOOKUP(Táblázat2789[[#This Row],[Játékos2]],Táblázat245[],5,0),"")</f>
        <v/>
      </c>
      <c r="L76" s="8" t="str">
        <f>IF(Táblázat2789[[#This Row],[Játékos]]&lt;&gt;0,SUM(D76,H76),"")</f>
        <v/>
      </c>
      <c r="M76" s="8" t="str">
        <f>IF(Táblázat2789[[#This Row],[Játékos]]&lt;&gt;0,SUM(E76,I76),"")</f>
        <v/>
      </c>
      <c r="N76" s="8" t="str">
        <f>IF(Táblázat2789[[#This Row],[Játékos]]&lt;&gt;0,SUM(F76,J76),"")</f>
        <v/>
      </c>
      <c r="O76" s="7">
        <f>IF(Táblázat2789[[#This Row],[Játékos]]&lt;&gt;0,SUM(L76,M76),0)</f>
        <v>0</v>
      </c>
    </row>
    <row r="77" spans="2:15" x14ac:dyDescent="0.25">
      <c r="B77" s="5"/>
      <c r="C77" s="5"/>
      <c r="D77" s="8" t="str">
        <f>IF(Táblázat2789[[#This Row],[Játékos]]&lt;&gt;0,VLOOKUP(Táblázat2789[[#This Row],[Játékos]],Táblázat245[],2,0),"")</f>
        <v/>
      </c>
      <c r="E77" s="8" t="str">
        <f>IF(Táblázat2789[[#This Row],[Játékos]]&lt;&gt;0,VLOOKUP(Táblázat2789[[#This Row],[Játékos]],Táblázat245[],3,0),"")</f>
        <v/>
      </c>
      <c r="F77" s="8" t="str">
        <f>IF(Táblázat2789[[#This Row],[Játékos]]&lt;&gt;0,VLOOKUP(Táblázat2789[[#This Row],[Játékos]],Táblázat245[],4,0),"")</f>
        <v/>
      </c>
      <c r="G77" s="7" t="str">
        <f>IF(Táblázat2789[[#This Row],[Játékos]]&lt;&gt;0,VLOOKUP(Táblázat2789[[#This Row],[Játékos]],Táblázat245[],5,0),"")</f>
        <v/>
      </c>
      <c r="H77" s="8" t="str">
        <f>IF(Táblázat2789[[#This Row],[Játékos2]]&lt;&gt;0,VLOOKUP(Táblázat2789[[#This Row],[Játékos2]],Táblázat245[],2,0),"")</f>
        <v/>
      </c>
      <c r="I77" s="8" t="str">
        <f>IF(Táblázat2789[[#This Row],[Játékos2]]&lt;&gt;0,VLOOKUP(Táblázat2789[[#This Row],[Játékos2]],Táblázat245[],3,0),"")</f>
        <v/>
      </c>
      <c r="J77" s="8" t="str">
        <f>IF(Táblázat2789[[#This Row],[Játékos2]]&lt;&gt;0,VLOOKUP(Táblázat2789[[#This Row],[Játékos2]],Táblázat245[],4,0),"")</f>
        <v/>
      </c>
      <c r="K77" s="7" t="str">
        <f>IF(Táblázat2789[[#This Row],[Játékos2]]&lt;&gt;0,VLOOKUP(Táblázat2789[[#This Row],[Játékos2]],Táblázat245[],5,0),"")</f>
        <v/>
      </c>
      <c r="L77" s="8" t="str">
        <f>IF(Táblázat2789[[#This Row],[Játékos]]&lt;&gt;0,SUM(D77,H77),"")</f>
        <v/>
      </c>
      <c r="M77" s="8" t="str">
        <f>IF(Táblázat2789[[#This Row],[Játékos]]&lt;&gt;0,SUM(E77,I77),"")</f>
        <v/>
      </c>
      <c r="N77" s="8" t="str">
        <f>IF(Táblázat2789[[#This Row],[Játékos]]&lt;&gt;0,SUM(F77,J77),"")</f>
        <v/>
      </c>
      <c r="O77" s="7">
        <f>IF(Táblázat2789[[#This Row],[Játékos]]&lt;&gt;0,SUM(L77,M77),0)</f>
        <v>0</v>
      </c>
    </row>
    <row r="78" spans="2:15" x14ac:dyDescent="0.25">
      <c r="B78" s="5"/>
      <c r="C78" s="5"/>
      <c r="D78" s="8" t="str">
        <f>IF(Táblázat2789[[#This Row],[Játékos]]&lt;&gt;0,VLOOKUP(Táblázat2789[[#This Row],[Játékos]],Táblázat245[],2,0),"")</f>
        <v/>
      </c>
      <c r="E78" s="8" t="str">
        <f>IF(Táblázat2789[[#This Row],[Játékos]]&lt;&gt;0,VLOOKUP(Táblázat2789[[#This Row],[Játékos]],Táblázat245[],3,0),"")</f>
        <v/>
      </c>
      <c r="F78" s="8" t="str">
        <f>IF(Táblázat2789[[#This Row],[Játékos]]&lt;&gt;0,VLOOKUP(Táblázat2789[[#This Row],[Játékos]],Táblázat245[],4,0),"")</f>
        <v/>
      </c>
      <c r="G78" s="7" t="str">
        <f>IF(Táblázat2789[[#This Row],[Játékos]]&lt;&gt;0,VLOOKUP(Táblázat2789[[#This Row],[Játékos]],Táblázat245[],5,0),"")</f>
        <v/>
      </c>
      <c r="H78" s="8" t="str">
        <f>IF(Táblázat2789[[#This Row],[Játékos2]]&lt;&gt;0,VLOOKUP(Táblázat2789[[#This Row],[Játékos2]],Táblázat245[],2,0),"")</f>
        <v/>
      </c>
      <c r="I78" s="8" t="str">
        <f>IF(Táblázat2789[[#This Row],[Játékos2]]&lt;&gt;0,VLOOKUP(Táblázat2789[[#This Row],[Játékos2]],Táblázat245[],3,0),"")</f>
        <v/>
      </c>
      <c r="J78" s="8" t="str">
        <f>IF(Táblázat2789[[#This Row],[Játékos2]]&lt;&gt;0,VLOOKUP(Táblázat2789[[#This Row],[Játékos2]],Táblázat245[],4,0),"")</f>
        <v/>
      </c>
      <c r="K78" s="7" t="str">
        <f>IF(Táblázat2789[[#This Row],[Játékos2]]&lt;&gt;0,VLOOKUP(Táblázat2789[[#This Row],[Játékos2]],Táblázat245[],5,0),"")</f>
        <v/>
      </c>
      <c r="L78" s="8" t="str">
        <f>IF(Táblázat2789[[#This Row],[Játékos]]&lt;&gt;0,SUM(D78,H78),"")</f>
        <v/>
      </c>
      <c r="M78" s="8" t="str">
        <f>IF(Táblázat2789[[#This Row],[Játékos]]&lt;&gt;0,SUM(E78,I78),"")</f>
        <v/>
      </c>
      <c r="N78" s="8" t="str">
        <f>IF(Táblázat2789[[#This Row],[Játékos]]&lt;&gt;0,SUM(F78,J78),"")</f>
        <v/>
      </c>
      <c r="O78" s="7">
        <f>IF(Táblázat2789[[#This Row],[Játékos]]&lt;&gt;0,SUM(L78,M78),0)</f>
        <v>0</v>
      </c>
    </row>
    <row r="79" spans="2:15" x14ac:dyDescent="0.25">
      <c r="B79" s="5"/>
      <c r="C79" s="5"/>
      <c r="D79" s="8" t="str">
        <f>IF(Táblázat2789[[#This Row],[Játékos]]&lt;&gt;0,VLOOKUP(Táblázat2789[[#This Row],[Játékos]],Táblázat245[],2,0),"")</f>
        <v/>
      </c>
      <c r="E79" s="8" t="str">
        <f>IF(Táblázat2789[[#This Row],[Játékos]]&lt;&gt;0,VLOOKUP(Táblázat2789[[#This Row],[Játékos]],Táblázat245[],3,0),"")</f>
        <v/>
      </c>
      <c r="F79" s="8" t="str">
        <f>IF(Táblázat2789[[#This Row],[Játékos]]&lt;&gt;0,VLOOKUP(Táblázat2789[[#This Row],[Játékos]],Táblázat245[],4,0),"")</f>
        <v/>
      </c>
      <c r="G79" s="7" t="str">
        <f>IF(Táblázat2789[[#This Row],[Játékos]]&lt;&gt;0,VLOOKUP(Táblázat2789[[#This Row],[Játékos]],Táblázat245[],5,0),"")</f>
        <v/>
      </c>
      <c r="H79" s="8" t="str">
        <f>IF(Táblázat2789[[#This Row],[Játékos2]]&lt;&gt;0,VLOOKUP(Táblázat2789[[#This Row],[Játékos2]],Táblázat245[],2,0),"")</f>
        <v/>
      </c>
      <c r="I79" s="8" t="str">
        <f>IF(Táblázat2789[[#This Row],[Játékos2]]&lt;&gt;0,VLOOKUP(Táblázat2789[[#This Row],[Játékos2]],Táblázat245[],3,0),"")</f>
        <v/>
      </c>
      <c r="J79" s="8" t="str">
        <f>IF(Táblázat2789[[#This Row],[Játékos2]]&lt;&gt;0,VLOOKUP(Táblázat2789[[#This Row],[Játékos2]],Táblázat245[],4,0),"")</f>
        <v/>
      </c>
      <c r="K79" s="7" t="str">
        <f>IF(Táblázat2789[[#This Row],[Játékos2]]&lt;&gt;0,VLOOKUP(Táblázat2789[[#This Row],[Játékos2]],Táblázat245[],5,0),"")</f>
        <v/>
      </c>
      <c r="L79" s="8" t="str">
        <f>IF(Táblázat2789[[#This Row],[Játékos]]&lt;&gt;0,SUM(D79,H79),"")</f>
        <v/>
      </c>
      <c r="M79" s="8" t="str">
        <f>IF(Táblázat2789[[#This Row],[Játékos]]&lt;&gt;0,SUM(E79,I79),"")</f>
        <v/>
      </c>
      <c r="N79" s="8" t="str">
        <f>IF(Táblázat2789[[#This Row],[Játékos]]&lt;&gt;0,SUM(F79,J79),"")</f>
        <v/>
      </c>
      <c r="O79" s="7">
        <f>IF(Táblázat2789[[#This Row],[Játékos]]&lt;&gt;0,SUM(L79,M79),0)</f>
        <v>0</v>
      </c>
    </row>
    <row r="80" spans="2:15" x14ac:dyDescent="0.25">
      <c r="B80" s="5"/>
      <c r="C80" s="5"/>
      <c r="D80" s="8" t="str">
        <f>IF(Táblázat2789[[#This Row],[Játékos]]&lt;&gt;0,VLOOKUP(Táblázat2789[[#This Row],[Játékos]],Táblázat245[],2,0),"")</f>
        <v/>
      </c>
      <c r="E80" s="8" t="str">
        <f>IF(Táblázat2789[[#This Row],[Játékos]]&lt;&gt;0,VLOOKUP(Táblázat2789[[#This Row],[Játékos]],Táblázat245[],3,0),"")</f>
        <v/>
      </c>
      <c r="F80" s="8" t="str">
        <f>IF(Táblázat2789[[#This Row],[Játékos]]&lt;&gt;0,VLOOKUP(Táblázat2789[[#This Row],[Játékos]],Táblázat245[],4,0),"")</f>
        <v/>
      </c>
      <c r="G80" s="7" t="str">
        <f>IF(Táblázat2789[[#This Row],[Játékos]]&lt;&gt;0,VLOOKUP(Táblázat2789[[#This Row],[Játékos]],Táblázat245[],5,0),"")</f>
        <v/>
      </c>
      <c r="H80" s="8" t="str">
        <f>IF(Táblázat2789[[#This Row],[Játékos2]]&lt;&gt;0,VLOOKUP(Táblázat2789[[#This Row],[Játékos2]],Táblázat245[],2,0),"")</f>
        <v/>
      </c>
      <c r="I80" s="8" t="str">
        <f>IF(Táblázat2789[[#This Row],[Játékos2]]&lt;&gt;0,VLOOKUP(Táblázat2789[[#This Row],[Játékos2]],Táblázat245[],3,0),"")</f>
        <v/>
      </c>
      <c r="J80" s="8" t="str">
        <f>IF(Táblázat2789[[#This Row],[Játékos2]]&lt;&gt;0,VLOOKUP(Táblázat2789[[#This Row],[Játékos2]],Táblázat245[],4,0),"")</f>
        <v/>
      </c>
      <c r="K80" s="7" t="str">
        <f>IF(Táblázat2789[[#This Row],[Játékos2]]&lt;&gt;0,VLOOKUP(Táblázat2789[[#This Row],[Játékos2]],Táblázat245[],5,0),"")</f>
        <v/>
      </c>
      <c r="L80" s="8" t="str">
        <f>IF(Táblázat2789[[#This Row],[Játékos]]&lt;&gt;0,SUM(D80,H80),"")</f>
        <v/>
      </c>
      <c r="M80" s="8" t="str">
        <f>IF(Táblázat2789[[#This Row],[Játékos]]&lt;&gt;0,SUM(E80,I80),"")</f>
        <v/>
      </c>
      <c r="N80" s="8" t="str">
        <f>IF(Táblázat2789[[#This Row],[Játékos]]&lt;&gt;0,SUM(F80,J80),"")</f>
        <v/>
      </c>
      <c r="O80" s="7">
        <f>IF(Táblázat2789[[#This Row],[Játékos]]&lt;&gt;0,SUM(L80,M80),0)</f>
        <v>0</v>
      </c>
    </row>
    <row r="81" spans="2:15" x14ac:dyDescent="0.25">
      <c r="B81" s="5"/>
      <c r="C81" s="5"/>
      <c r="D81" s="8" t="str">
        <f>IF(Táblázat2789[[#This Row],[Játékos]]&lt;&gt;0,VLOOKUP(Táblázat2789[[#This Row],[Játékos]],Táblázat245[],2,0),"")</f>
        <v/>
      </c>
      <c r="E81" s="8" t="str">
        <f>IF(Táblázat2789[[#This Row],[Játékos]]&lt;&gt;0,VLOOKUP(Táblázat2789[[#This Row],[Játékos]],Táblázat245[],3,0),"")</f>
        <v/>
      </c>
      <c r="F81" s="8" t="str">
        <f>IF(Táblázat2789[[#This Row],[Játékos]]&lt;&gt;0,VLOOKUP(Táblázat2789[[#This Row],[Játékos]],Táblázat245[],4,0),"")</f>
        <v/>
      </c>
      <c r="G81" s="7" t="str">
        <f>IF(Táblázat2789[[#This Row],[Játékos]]&lt;&gt;0,VLOOKUP(Táblázat2789[[#This Row],[Játékos]],Táblázat245[],5,0),"")</f>
        <v/>
      </c>
      <c r="H81" s="8" t="str">
        <f>IF(Táblázat2789[[#This Row],[Játékos2]]&lt;&gt;0,VLOOKUP(Táblázat2789[[#This Row],[Játékos2]],Táblázat245[],2,0),"")</f>
        <v/>
      </c>
      <c r="I81" s="8" t="str">
        <f>IF(Táblázat2789[[#This Row],[Játékos2]]&lt;&gt;0,VLOOKUP(Táblázat2789[[#This Row],[Játékos2]],Táblázat245[],3,0),"")</f>
        <v/>
      </c>
      <c r="J81" s="8" t="str">
        <f>IF(Táblázat2789[[#This Row],[Játékos2]]&lt;&gt;0,VLOOKUP(Táblázat2789[[#This Row],[Játékos2]],Táblázat245[],4,0),"")</f>
        <v/>
      </c>
      <c r="K81" s="7" t="str">
        <f>IF(Táblázat2789[[#This Row],[Játékos2]]&lt;&gt;0,VLOOKUP(Táblázat2789[[#This Row],[Játékos2]],Táblázat245[],5,0),"")</f>
        <v/>
      </c>
      <c r="L81" s="8" t="str">
        <f>IF(Táblázat2789[[#This Row],[Játékos]]&lt;&gt;0,SUM(D81,H81),"")</f>
        <v/>
      </c>
      <c r="M81" s="8" t="str">
        <f>IF(Táblázat2789[[#This Row],[Játékos]]&lt;&gt;0,SUM(E81,I81),"")</f>
        <v/>
      </c>
      <c r="N81" s="8" t="str">
        <f>IF(Táblázat2789[[#This Row],[Játékos]]&lt;&gt;0,SUM(F81,J81),"")</f>
        <v/>
      </c>
      <c r="O81" s="7">
        <f>IF(Táblázat2789[[#This Row],[Játékos]]&lt;&gt;0,SUM(L81,M81),0)</f>
        <v>0</v>
      </c>
    </row>
    <row r="82" spans="2:15" x14ac:dyDescent="0.25">
      <c r="B82" s="5"/>
      <c r="C82" s="5"/>
      <c r="D82" s="8" t="str">
        <f>IF(Táblázat2789[[#This Row],[Játékos]]&lt;&gt;0,VLOOKUP(Táblázat2789[[#This Row],[Játékos]],Táblázat245[],2,0),"")</f>
        <v/>
      </c>
      <c r="E82" s="8" t="str">
        <f>IF(Táblázat2789[[#This Row],[Játékos]]&lt;&gt;0,VLOOKUP(Táblázat2789[[#This Row],[Játékos]],Táblázat245[],3,0),"")</f>
        <v/>
      </c>
      <c r="F82" s="8" t="str">
        <f>IF(Táblázat2789[[#This Row],[Játékos]]&lt;&gt;0,VLOOKUP(Táblázat2789[[#This Row],[Játékos]],Táblázat245[],4,0),"")</f>
        <v/>
      </c>
      <c r="G82" s="7" t="str">
        <f>IF(Táblázat2789[[#This Row],[Játékos]]&lt;&gt;0,VLOOKUP(Táblázat2789[[#This Row],[Játékos]],Táblázat245[],5,0),"")</f>
        <v/>
      </c>
      <c r="H82" s="8" t="str">
        <f>IF(Táblázat2789[[#This Row],[Játékos2]]&lt;&gt;0,VLOOKUP(Táblázat2789[[#This Row],[Játékos2]],Táblázat245[],2,0),"")</f>
        <v/>
      </c>
      <c r="I82" s="8" t="str">
        <f>IF(Táblázat2789[[#This Row],[Játékos2]]&lt;&gt;0,VLOOKUP(Táblázat2789[[#This Row],[Játékos2]],Táblázat245[],3,0),"")</f>
        <v/>
      </c>
      <c r="J82" s="8" t="str">
        <f>IF(Táblázat2789[[#This Row],[Játékos2]]&lt;&gt;0,VLOOKUP(Táblázat2789[[#This Row],[Játékos2]],Táblázat245[],4,0),"")</f>
        <v/>
      </c>
      <c r="K82" s="7" t="str">
        <f>IF(Táblázat2789[[#This Row],[Játékos2]]&lt;&gt;0,VLOOKUP(Táblázat2789[[#This Row],[Játékos2]],Táblázat245[],5,0),"")</f>
        <v/>
      </c>
      <c r="L82" s="8" t="str">
        <f>IF(Táblázat2789[[#This Row],[Játékos]]&lt;&gt;0,SUM(D82,H82),"")</f>
        <v/>
      </c>
      <c r="M82" s="8" t="str">
        <f>IF(Táblázat2789[[#This Row],[Játékos]]&lt;&gt;0,SUM(E82,I82),"")</f>
        <v/>
      </c>
      <c r="N82" s="8" t="str">
        <f>IF(Táblázat2789[[#This Row],[Játékos]]&lt;&gt;0,SUM(F82,J82),"")</f>
        <v/>
      </c>
      <c r="O82" s="7">
        <f>IF(Táblázat2789[[#This Row],[Játékos]]&lt;&gt;0,SUM(L82,M82),0)</f>
        <v>0</v>
      </c>
    </row>
    <row r="83" spans="2:15" x14ac:dyDescent="0.25">
      <c r="B83" s="5"/>
      <c r="C83" s="5"/>
      <c r="D83" s="8" t="str">
        <f>IF(Táblázat2789[[#This Row],[Játékos]]&lt;&gt;0,VLOOKUP(Táblázat2789[[#This Row],[Játékos]],Táblázat245[],2,0),"")</f>
        <v/>
      </c>
      <c r="E83" s="8" t="str">
        <f>IF(Táblázat2789[[#This Row],[Játékos]]&lt;&gt;0,VLOOKUP(Táblázat2789[[#This Row],[Játékos]],Táblázat245[],3,0),"")</f>
        <v/>
      </c>
      <c r="F83" s="8" t="str">
        <f>IF(Táblázat2789[[#This Row],[Játékos]]&lt;&gt;0,VLOOKUP(Táblázat2789[[#This Row],[Játékos]],Táblázat245[],4,0),"")</f>
        <v/>
      </c>
      <c r="G83" s="7" t="str">
        <f>IF(Táblázat2789[[#This Row],[Játékos]]&lt;&gt;0,VLOOKUP(Táblázat2789[[#This Row],[Játékos]],Táblázat245[],5,0),"")</f>
        <v/>
      </c>
      <c r="H83" s="8" t="str">
        <f>IF(Táblázat2789[[#This Row],[Játékos2]]&lt;&gt;0,VLOOKUP(Táblázat2789[[#This Row],[Játékos2]],Táblázat245[],2,0),"")</f>
        <v/>
      </c>
      <c r="I83" s="8" t="str">
        <f>IF(Táblázat2789[[#This Row],[Játékos2]]&lt;&gt;0,VLOOKUP(Táblázat2789[[#This Row],[Játékos2]],Táblázat245[],3,0),"")</f>
        <v/>
      </c>
      <c r="J83" s="8" t="str">
        <f>IF(Táblázat2789[[#This Row],[Játékos2]]&lt;&gt;0,VLOOKUP(Táblázat2789[[#This Row],[Játékos2]],Táblázat245[],4,0),"")</f>
        <v/>
      </c>
      <c r="K83" s="7" t="str">
        <f>IF(Táblázat2789[[#This Row],[Játékos2]]&lt;&gt;0,VLOOKUP(Táblázat2789[[#This Row],[Játékos2]],Táblázat245[],5,0),"")</f>
        <v/>
      </c>
      <c r="L83" s="8" t="str">
        <f>IF(Táblázat2789[[#This Row],[Játékos]]&lt;&gt;0,SUM(D83,H83),"")</f>
        <v/>
      </c>
      <c r="M83" s="8" t="str">
        <f>IF(Táblázat2789[[#This Row],[Játékos]]&lt;&gt;0,SUM(E83,I83),"")</f>
        <v/>
      </c>
      <c r="N83" s="8" t="str">
        <f>IF(Táblázat2789[[#This Row],[Játékos]]&lt;&gt;0,SUM(F83,J83),"")</f>
        <v/>
      </c>
      <c r="O83" s="7">
        <f>IF(Táblázat2789[[#This Row],[Játékos]]&lt;&gt;0,SUM(L83,M83),0)</f>
        <v>0</v>
      </c>
    </row>
    <row r="84" spans="2:15" x14ac:dyDescent="0.25">
      <c r="B84" s="5"/>
      <c r="C84" s="5"/>
      <c r="D84" s="8" t="str">
        <f>IF(Táblázat2789[[#This Row],[Játékos]]&lt;&gt;0,VLOOKUP(Táblázat2789[[#This Row],[Játékos]],Táblázat245[],2,0),"")</f>
        <v/>
      </c>
      <c r="E84" s="8" t="str">
        <f>IF(Táblázat2789[[#This Row],[Játékos]]&lt;&gt;0,VLOOKUP(Táblázat2789[[#This Row],[Játékos]],Táblázat245[],3,0),"")</f>
        <v/>
      </c>
      <c r="F84" s="8" t="str">
        <f>IF(Táblázat2789[[#This Row],[Játékos]]&lt;&gt;0,VLOOKUP(Táblázat2789[[#This Row],[Játékos]],Táblázat245[],4,0),"")</f>
        <v/>
      </c>
      <c r="G84" s="7" t="str">
        <f>IF(Táblázat2789[[#This Row],[Játékos]]&lt;&gt;0,VLOOKUP(Táblázat2789[[#This Row],[Játékos]],Táblázat245[],5,0),"")</f>
        <v/>
      </c>
      <c r="H84" s="8" t="str">
        <f>IF(Táblázat2789[[#This Row],[Játékos2]]&lt;&gt;0,VLOOKUP(Táblázat2789[[#This Row],[Játékos2]],Táblázat245[],2,0),"")</f>
        <v/>
      </c>
      <c r="I84" s="8" t="str">
        <f>IF(Táblázat2789[[#This Row],[Játékos2]]&lt;&gt;0,VLOOKUP(Táblázat2789[[#This Row],[Játékos2]],Táblázat245[],3,0),"")</f>
        <v/>
      </c>
      <c r="J84" s="8" t="str">
        <f>IF(Táblázat2789[[#This Row],[Játékos2]]&lt;&gt;0,VLOOKUP(Táblázat2789[[#This Row],[Játékos2]],Táblázat245[],4,0),"")</f>
        <v/>
      </c>
      <c r="K84" s="7" t="str">
        <f>IF(Táblázat2789[[#This Row],[Játékos2]]&lt;&gt;0,VLOOKUP(Táblázat2789[[#This Row],[Játékos2]],Táblázat245[],5,0),"")</f>
        <v/>
      </c>
      <c r="L84" s="8" t="str">
        <f>IF(Táblázat2789[[#This Row],[Játékos]]&lt;&gt;0,SUM(D84,H84),"")</f>
        <v/>
      </c>
      <c r="M84" s="8" t="str">
        <f>IF(Táblázat2789[[#This Row],[Játékos]]&lt;&gt;0,SUM(E84,I84),"")</f>
        <v/>
      </c>
      <c r="N84" s="8" t="str">
        <f>IF(Táblázat2789[[#This Row],[Játékos]]&lt;&gt;0,SUM(F84,J84),"")</f>
        <v/>
      </c>
      <c r="O84" s="7">
        <f>IF(Táblázat2789[[#This Row],[Játékos]]&lt;&gt;0,SUM(L84,M84),0)</f>
        <v>0</v>
      </c>
    </row>
    <row r="85" spans="2:15" x14ac:dyDescent="0.25">
      <c r="B85" s="5"/>
      <c r="C85" s="5"/>
      <c r="D85" s="8" t="str">
        <f>IF(Táblázat2789[[#This Row],[Játékos]]&lt;&gt;0,VLOOKUP(Táblázat2789[[#This Row],[Játékos]],Táblázat245[],2,0),"")</f>
        <v/>
      </c>
      <c r="E85" s="8" t="str">
        <f>IF(Táblázat2789[[#This Row],[Játékos]]&lt;&gt;0,VLOOKUP(Táblázat2789[[#This Row],[Játékos]],Táblázat245[],3,0),"")</f>
        <v/>
      </c>
      <c r="F85" s="8" t="str">
        <f>IF(Táblázat2789[[#This Row],[Játékos]]&lt;&gt;0,VLOOKUP(Táblázat2789[[#This Row],[Játékos]],Táblázat245[],4,0),"")</f>
        <v/>
      </c>
      <c r="G85" s="7" t="str">
        <f>IF(Táblázat2789[[#This Row],[Játékos]]&lt;&gt;0,VLOOKUP(Táblázat2789[[#This Row],[Játékos]],Táblázat245[],5,0),"")</f>
        <v/>
      </c>
      <c r="H85" s="8" t="str">
        <f>IF(Táblázat2789[[#This Row],[Játékos2]]&lt;&gt;0,VLOOKUP(Táblázat2789[[#This Row],[Játékos2]],Táblázat245[],2,0),"")</f>
        <v/>
      </c>
      <c r="I85" s="8" t="str">
        <f>IF(Táblázat2789[[#This Row],[Játékos2]]&lt;&gt;0,VLOOKUP(Táblázat2789[[#This Row],[Játékos2]],Táblázat245[],3,0),"")</f>
        <v/>
      </c>
      <c r="J85" s="8" t="str">
        <f>IF(Táblázat2789[[#This Row],[Játékos2]]&lt;&gt;0,VLOOKUP(Táblázat2789[[#This Row],[Játékos2]],Táblázat245[],4,0),"")</f>
        <v/>
      </c>
      <c r="K85" s="7" t="str">
        <f>IF(Táblázat2789[[#This Row],[Játékos2]]&lt;&gt;0,VLOOKUP(Táblázat2789[[#This Row],[Játékos2]],Táblázat245[],5,0),"")</f>
        <v/>
      </c>
      <c r="L85" s="8" t="str">
        <f>IF(Táblázat2789[[#This Row],[Játékos]]&lt;&gt;0,SUM(D85,H85),"")</f>
        <v/>
      </c>
      <c r="M85" s="8" t="str">
        <f>IF(Táblázat2789[[#This Row],[Játékos]]&lt;&gt;0,SUM(E85,I85),"")</f>
        <v/>
      </c>
      <c r="N85" s="8" t="str">
        <f>IF(Táblázat2789[[#This Row],[Játékos]]&lt;&gt;0,SUM(F85,J85),"")</f>
        <v/>
      </c>
      <c r="O85" s="7">
        <f>IF(Táblázat2789[[#This Row],[Játékos]]&lt;&gt;0,SUM(L85,M85),0)</f>
        <v>0</v>
      </c>
    </row>
    <row r="86" spans="2:15" x14ac:dyDescent="0.25">
      <c r="B86" s="5"/>
      <c r="C86" s="5"/>
      <c r="D86" s="8" t="str">
        <f>IF(Táblázat2789[[#This Row],[Játékos]]&lt;&gt;0,VLOOKUP(Táblázat2789[[#This Row],[Játékos]],Táblázat245[],2,0),"")</f>
        <v/>
      </c>
      <c r="E86" s="8" t="str">
        <f>IF(Táblázat2789[[#This Row],[Játékos]]&lt;&gt;0,VLOOKUP(Táblázat2789[[#This Row],[Játékos]],Táblázat245[],3,0),"")</f>
        <v/>
      </c>
      <c r="F86" s="8" t="str">
        <f>IF(Táblázat2789[[#This Row],[Játékos]]&lt;&gt;0,VLOOKUP(Táblázat2789[[#This Row],[Játékos]],Táblázat245[],4,0),"")</f>
        <v/>
      </c>
      <c r="G86" s="7" t="str">
        <f>IF(Táblázat2789[[#This Row],[Játékos]]&lt;&gt;0,VLOOKUP(Táblázat2789[[#This Row],[Játékos]],Táblázat245[],5,0),"")</f>
        <v/>
      </c>
      <c r="H86" s="8" t="str">
        <f>IF(Táblázat2789[[#This Row],[Játékos2]]&lt;&gt;0,VLOOKUP(Táblázat2789[[#This Row],[Játékos2]],Táblázat245[],2,0),"")</f>
        <v/>
      </c>
      <c r="I86" s="8" t="str">
        <f>IF(Táblázat2789[[#This Row],[Játékos2]]&lt;&gt;0,VLOOKUP(Táblázat2789[[#This Row],[Játékos2]],Táblázat245[],3,0),"")</f>
        <v/>
      </c>
      <c r="J86" s="8" t="str">
        <f>IF(Táblázat2789[[#This Row],[Játékos2]]&lt;&gt;0,VLOOKUP(Táblázat2789[[#This Row],[Játékos2]],Táblázat245[],4,0),"")</f>
        <v/>
      </c>
      <c r="K86" s="7" t="str">
        <f>IF(Táblázat2789[[#This Row],[Játékos2]]&lt;&gt;0,VLOOKUP(Táblázat2789[[#This Row],[Játékos2]],Táblázat245[],5,0),"")</f>
        <v/>
      </c>
      <c r="L86" s="8" t="str">
        <f>IF(Táblázat2789[[#This Row],[Játékos]]&lt;&gt;0,SUM(D86,H86),"")</f>
        <v/>
      </c>
      <c r="M86" s="8" t="str">
        <f>IF(Táblázat2789[[#This Row],[Játékos]]&lt;&gt;0,SUM(E86,I86),"")</f>
        <v/>
      </c>
      <c r="N86" s="8" t="str">
        <f>IF(Táblázat2789[[#This Row],[Játékos]]&lt;&gt;0,SUM(F86,J86),"")</f>
        <v/>
      </c>
      <c r="O86" s="7">
        <f>IF(Táblázat2789[[#This Row],[Játékos]]&lt;&gt;0,SUM(L86,M86),0)</f>
        <v>0</v>
      </c>
    </row>
    <row r="87" spans="2:15" x14ac:dyDescent="0.25">
      <c r="B87" s="5"/>
      <c r="C87" s="5"/>
      <c r="D87" s="8" t="str">
        <f>IF(Táblázat2789[[#This Row],[Játékos]]&lt;&gt;0,VLOOKUP(Táblázat2789[[#This Row],[Játékos]],Táblázat245[],2,0),"")</f>
        <v/>
      </c>
      <c r="E87" s="8" t="str">
        <f>IF(Táblázat2789[[#This Row],[Játékos]]&lt;&gt;0,VLOOKUP(Táblázat2789[[#This Row],[Játékos]],Táblázat245[],3,0),"")</f>
        <v/>
      </c>
      <c r="F87" s="8" t="str">
        <f>IF(Táblázat2789[[#This Row],[Játékos]]&lt;&gt;0,VLOOKUP(Táblázat2789[[#This Row],[Játékos]],Táblázat245[],4,0),"")</f>
        <v/>
      </c>
      <c r="G87" s="7" t="str">
        <f>IF(Táblázat2789[[#This Row],[Játékos]]&lt;&gt;0,VLOOKUP(Táblázat2789[[#This Row],[Játékos]],Táblázat245[],5,0),"")</f>
        <v/>
      </c>
      <c r="H87" s="8" t="str">
        <f>IF(Táblázat2789[[#This Row],[Játékos2]]&lt;&gt;0,VLOOKUP(Táblázat2789[[#This Row],[Játékos2]],Táblázat245[],2,0),"")</f>
        <v/>
      </c>
      <c r="I87" s="8" t="str">
        <f>IF(Táblázat2789[[#This Row],[Játékos2]]&lt;&gt;0,VLOOKUP(Táblázat2789[[#This Row],[Játékos2]],Táblázat245[],3,0),"")</f>
        <v/>
      </c>
      <c r="J87" s="8" t="str">
        <f>IF(Táblázat2789[[#This Row],[Játékos2]]&lt;&gt;0,VLOOKUP(Táblázat2789[[#This Row],[Játékos2]],Táblázat245[],4,0),"")</f>
        <v/>
      </c>
      <c r="K87" s="7" t="str">
        <f>IF(Táblázat2789[[#This Row],[Játékos2]]&lt;&gt;0,VLOOKUP(Táblázat2789[[#This Row],[Játékos2]],Táblázat245[],5,0),"")</f>
        <v/>
      </c>
      <c r="L87" s="8" t="str">
        <f>IF(Táblázat2789[[#This Row],[Játékos]]&lt;&gt;0,SUM(D87,H87),"")</f>
        <v/>
      </c>
      <c r="M87" s="8" t="str">
        <f>IF(Táblázat2789[[#This Row],[Játékos]]&lt;&gt;0,SUM(E87,I87),"")</f>
        <v/>
      </c>
      <c r="N87" s="8" t="str">
        <f>IF(Táblázat2789[[#This Row],[Játékos]]&lt;&gt;0,SUM(F87,J87),"")</f>
        <v/>
      </c>
      <c r="O87" s="7">
        <f>IF(Táblázat2789[[#This Row],[Játékos]]&lt;&gt;0,SUM(L87,M87),0)</f>
        <v>0</v>
      </c>
    </row>
    <row r="88" spans="2:15" x14ac:dyDescent="0.25">
      <c r="B88" s="5"/>
      <c r="C88" s="5"/>
      <c r="D88" s="8" t="str">
        <f>IF(Táblázat2789[[#This Row],[Játékos]]&lt;&gt;0,VLOOKUP(Táblázat2789[[#This Row],[Játékos]],Táblázat245[],2,0),"")</f>
        <v/>
      </c>
      <c r="E88" s="8" t="str">
        <f>IF(Táblázat2789[[#This Row],[Játékos]]&lt;&gt;0,VLOOKUP(Táblázat2789[[#This Row],[Játékos]],Táblázat245[],3,0),"")</f>
        <v/>
      </c>
      <c r="F88" s="8" t="str">
        <f>IF(Táblázat2789[[#This Row],[Játékos]]&lt;&gt;0,VLOOKUP(Táblázat2789[[#This Row],[Játékos]],Táblázat245[],4,0),"")</f>
        <v/>
      </c>
      <c r="G88" s="7" t="str">
        <f>IF(Táblázat2789[[#This Row],[Játékos]]&lt;&gt;0,VLOOKUP(Táblázat2789[[#This Row],[Játékos]],Táblázat245[],5,0),"")</f>
        <v/>
      </c>
      <c r="H88" s="8" t="str">
        <f>IF(Táblázat2789[[#This Row],[Játékos2]]&lt;&gt;0,VLOOKUP(Táblázat2789[[#This Row],[Játékos2]],Táblázat245[],2,0),"")</f>
        <v/>
      </c>
      <c r="I88" s="8" t="str">
        <f>IF(Táblázat2789[[#This Row],[Játékos2]]&lt;&gt;0,VLOOKUP(Táblázat2789[[#This Row],[Játékos2]],Táblázat245[],3,0),"")</f>
        <v/>
      </c>
      <c r="J88" s="8" t="str">
        <f>IF(Táblázat2789[[#This Row],[Játékos2]]&lt;&gt;0,VLOOKUP(Táblázat2789[[#This Row],[Játékos2]],Táblázat245[],4,0),"")</f>
        <v/>
      </c>
      <c r="K88" s="7" t="str">
        <f>IF(Táblázat2789[[#This Row],[Játékos2]]&lt;&gt;0,VLOOKUP(Táblázat2789[[#This Row],[Játékos2]],Táblázat245[],5,0),"")</f>
        <v/>
      </c>
      <c r="L88" s="8" t="str">
        <f>IF(Táblázat2789[[#This Row],[Játékos]]&lt;&gt;0,SUM(D88,H88),"")</f>
        <v/>
      </c>
      <c r="M88" s="8" t="str">
        <f>IF(Táblázat2789[[#This Row],[Játékos]]&lt;&gt;0,SUM(E88,I88),"")</f>
        <v/>
      </c>
      <c r="N88" s="8" t="str">
        <f>IF(Táblázat2789[[#This Row],[Játékos]]&lt;&gt;0,SUM(F88,J88),"")</f>
        <v/>
      </c>
      <c r="O88" s="7">
        <f>IF(Táblázat2789[[#This Row],[Játékos]]&lt;&gt;0,SUM(L88,M88),0)</f>
        <v>0</v>
      </c>
    </row>
    <row r="89" spans="2:15" x14ac:dyDescent="0.25">
      <c r="B89" s="5"/>
      <c r="C89" s="5"/>
      <c r="D89" s="8" t="str">
        <f>IF(Táblázat2789[[#This Row],[Játékos]]&lt;&gt;0,VLOOKUP(Táblázat2789[[#This Row],[Játékos]],Táblázat245[],2,0),"")</f>
        <v/>
      </c>
      <c r="E89" s="8" t="str">
        <f>IF(Táblázat2789[[#This Row],[Játékos]]&lt;&gt;0,VLOOKUP(Táblázat2789[[#This Row],[Játékos]],Táblázat245[],3,0),"")</f>
        <v/>
      </c>
      <c r="F89" s="8" t="str">
        <f>IF(Táblázat2789[[#This Row],[Játékos]]&lt;&gt;0,VLOOKUP(Táblázat2789[[#This Row],[Játékos]],Táblázat245[],4,0),"")</f>
        <v/>
      </c>
      <c r="G89" s="7" t="str">
        <f>IF(Táblázat2789[[#This Row],[Játékos]]&lt;&gt;0,VLOOKUP(Táblázat2789[[#This Row],[Játékos]],Táblázat245[],5,0),"")</f>
        <v/>
      </c>
      <c r="H89" s="8" t="str">
        <f>IF(Táblázat2789[[#This Row],[Játékos2]]&lt;&gt;0,VLOOKUP(Táblázat2789[[#This Row],[Játékos2]],Táblázat245[],2,0),"")</f>
        <v/>
      </c>
      <c r="I89" s="8" t="str">
        <f>IF(Táblázat2789[[#This Row],[Játékos2]]&lt;&gt;0,VLOOKUP(Táblázat2789[[#This Row],[Játékos2]],Táblázat245[],3,0),"")</f>
        <v/>
      </c>
      <c r="J89" s="8" t="str">
        <f>IF(Táblázat2789[[#This Row],[Játékos2]]&lt;&gt;0,VLOOKUP(Táblázat2789[[#This Row],[Játékos2]],Táblázat245[],4,0),"")</f>
        <v/>
      </c>
      <c r="K89" s="7" t="str">
        <f>IF(Táblázat2789[[#This Row],[Játékos2]]&lt;&gt;0,VLOOKUP(Táblázat2789[[#This Row],[Játékos2]],Táblázat245[],5,0),"")</f>
        <v/>
      </c>
      <c r="L89" s="8" t="str">
        <f>IF(Táblázat2789[[#This Row],[Játékos]]&lt;&gt;0,SUM(D89,H89),"")</f>
        <v/>
      </c>
      <c r="M89" s="8" t="str">
        <f>IF(Táblázat2789[[#This Row],[Játékos]]&lt;&gt;0,SUM(E89,I89),"")</f>
        <v/>
      </c>
      <c r="N89" s="8" t="str">
        <f>IF(Táblázat2789[[#This Row],[Játékos]]&lt;&gt;0,SUM(F89,J89),"")</f>
        <v/>
      </c>
      <c r="O89" s="7">
        <f>IF(Táblázat2789[[#This Row],[Játékos]]&lt;&gt;0,SUM(L89,M89),0)</f>
        <v>0</v>
      </c>
    </row>
    <row r="90" spans="2:15" x14ac:dyDescent="0.25">
      <c r="B90" s="5"/>
      <c r="C90" s="5"/>
      <c r="D90" s="8" t="str">
        <f>IF(Táblázat2789[[#This Row],[Játékos]]&lt;&gt;0,VLOOKUP(Táblázat2789[[#This Row],[Játékos]],Táblázat245[],2,0),"")</f>
        <v/>
      </c>
      <c r="E90" s="8" t="str">
        <f>IF(Táblázat2789[[#This Row],[Játékos]]&lt;&gt;0,VLOOKUP(Táblázat2789[[#This Row],[Játékos]],Táblázat245[],3,0),"")</f>
        <v/>
      </c>
      <c r="F90" s="8" t="str">
        <f>IF(Táblázat2789[[#This Row],[Játékos]]&lt;&gt;0,VLOOKUP(Táblázat2789[[#This Row],[Játékos]],Táblázat245[],4,0),"")</f>
        <v/>
      </c>
      <c r="G90" s="7" t="str">
        <f>IF(Táblázat2789[[#This Row],[Játékos]]&lt;&gt;0,VLOOKUP(Táblázat2789[[#This Row],[Játékos]],Táblázat245[],5,0),"")</f>
        <v/>
      </c>
      <c r="H90" s="8" t="str">
        <f>IF(Táblázat2789[[#This Row],[Játékos2]]&lt;&gt;0,VLOOKUP(Táblázat2789[[#This Row],[Játékos2]],Táblázat245[],2,0),"")</f>
        <v/>
      </c>
      <c r="I90" s="8" t="str">
        <f>IF(Táblázat2789[[#This Row],[Játékos2]]&lt;&gt;0,VLOOKUP(Táblázat2789[[#This Row],[Játékos2]],Táblázat245[],3,0),"")</f>
        <v/>
      </c>
      <c r="J90" s="8" t="str">
        <f>IF(Táblázat2789[[#This Row],[Játékos2]]&lt;&gt;0,VLOOKUP(Táblázat2789[[#This Row],[Játékos2]],Táblázat245[],4,0),"")</f>
        <v/>
      </c>
      <c r="K90" s="7" t="str">
        <f>IF(Táblázat2789[[#This Row],[Játékos2]]&lt;&gt;0,VLOOKUP(Táblázat2789[[#This Row],[Játékos2]],Táblázat245[],5,0),"")</f>
        <v/>
      </c>
      <c r="L90" s="8" t="str">
        <f>IF(Táblázat2789[[#This Row],[Játékos]]&lt;&gt;0,SUM(D90,H90),"")</f>
        <v/>
      </c>
      <c r="M90" s="8" t="str">
        <f>IF(Táblázat2789[[#This Row],[Játékos]]&lt;&gt;0,SUM(E90,I90),"")</f>
        <v/>
      </c>
      <c r="N90" s="8" t="str">
        <f>IF(Táblázat2789[[#This Row],[Játékos]]&lt;&gt;0,SUM(F90,J90),"")</f>
        <v/>
      </c>
      <c r="O90" s="7">
        <f>IF(Táblázat2789[[#This Row],[Játékos]]&lt;&gt;0,SUM(L90,M90),0)</f>
        <v>0</v>
      </c>
    </row>
    <row r="91" spans="2:15" x14ac:dyDescent="0.25">
      <c r="B91" s="5"/>
      <c r="C91" s="5"/>
      <c r="D91" s="8" t="str">
        <f>IF(Táblázat2789[[#This Row],[Játékos]]&lt;&gt;0,VLOOKUP(Táblázat2789[[#This Row],[Játékos]],Táblázat245[],2,0),"")</f>
        <v/>
      </c>
      <c r="E91" s="8" t="str">
        <f>IF(Táblázat2789[[#This Row],[Játékos]]&lt;&gt;0,VLOOKUP(Táblázat2789[[#This Row],[Játékos]],Táblázat245[],3,0),"")</f>
        <v/>
      </c>
      <c r="F91" s="8" t="str">
        <f>IF(Táblázat2789[[#This Row],[Játékos]]&lt;&gt;0,VLOOKUP(Táblázat2789[[#This Row],[Játékos]],Táblázat245[],4,0),"")</f>
        <v/>
      </c>
      <c r="G91" s="7" t="str">
        <f>IF(Táblázat2789[[#This Row],[Játékos]]&lt;&gt;0,VLOOKUP(Táblázat2789[[#This Row],[Játékos]],Táblázat245[],5,0),"")</f>
        <v/>
      </c>
      <c r="H91" s="8" t="str">
        <f>IF(Táblázat2789[[#This Row],[Játékos2]]&lt;&gt;0,VLOOKUP(Táblázat2789[[#This Row],[Játékos2]],Táblázat245[],2,0),"")</f>
        <v/>
      </c>
      <c r="I91" s="8" t="str">
        <f>IF(Táblázat2789[[#This Row],[Játékos2]]&lt;&gt;0,VLOOKUP(Táblázat2789[[#This Row],[Játékos2]],Táblázat245[],3,0),"")</f>
        <v/>
      </c>
      <c r="J91" s="8" t="str">
        <f>IF(Táblázat2789[[#This Row],[Játékos2]]&lt;&gt;0,VLOOKUP(Táblázat2789[[#This Row],[Játékos2]],Táblázat245[],4,0),"")</f>
        <v/>
      </c>
      <c r="K91" s="7" t="str">
        <f>IF(Táblázat2789[[#This Row],[Játékos2]]&lt;&gt;0,VLOOKUP(Táblázat2789[[#This Row],[Játékos2]],Táblázat245[],5,0),"")</f>
        <v/>
      </c>
      <c r="L91" s="8" t="str">
        <f>IF(Táblázat2789[[#This Row],[Játékos]]&lt;&gt;0,SUM(D91,H91),"")</f>
        <v/>
      </c>
      <c r="M91" s="8" t="str">
        <f>IF(Táblázat2789[[#This Row],[Játékos]]&lt;&gt;0,SUM(E91,I91),"")</f>
        <v/>
      </c>
      <c r="N91" s="8" t="str">
        <f>IF(Táblázat2789[[#This Row],[Játékos]]&lt;&gt;0,SUM(F91,J91),"")</f>
        <v/>
      </c>
      <c r="O91" s="7">
        <f>IF(Táblázat2789[[#This Row],[Játékos]]&lt;&gt;0,SUM(L91,M91),0)</f>
        <v>0</v>
      </c>
    </row>
    <row r="92" spans="2:15" x14ac:dyDescent="0.25">
      <c r="B92" s="5"/>
      <c r="C92" s="5"/>
      <c r="D92" s="8" t="str">
        <f>IF(Táblázat2789[[#This Row],[Játékos]]&lt;&gt;0,VLOOKUP(Táblázat2789[[#This Row],[Játékos]],Táblázat245[],2,0),"")</f>
        <v/>
      </c>
      <c r="E92" s="8" t="str">
        <f>IF(Táblázat2789[[#This Row],[Játékos]]&lt;&gt;0,VLOOKUP(Táblázat2789[[#This Row],[Játékos]],Táblázat245[],3,0),"")</f>
        <v/>
      </c>
      <c r="F92" s="8" t="str">
        <f>IF(Táblázat2789[[#This Row],[Játékos]]&lt;&gt;0,VLOOKUP(Táblázat2789[[#This Row],[Játékos]],Táblázat245[],4,0),"")</f>
        <v/>
      </c>
      <c r="G92" s="7" t="str">
        <f>IF(Táblázat2789[[#This Row],[Játékos]]&lt;&gt;0,VLOOKUP(Táblázat2789[[#This Row],[Játékos]],Táblázat245[],5,0),"")</f>
        <v/>
      </c>
      <c r="H92" s="8" t="str">
        <f>IF(Táblázat2789[[#This Row],[Játékos2]]&lt;&gt;0,VLOOKUP(Táblázat2789[[#This Row],[Játékos2]],Táblázat245[],2,0),"")</f>
        <v/>
      </c>
      <c r="I92" s="8" t="str">
        <f>IF(Táblázat2789[[#This Row],[Játékos2]]&lt;&gt;0,VLOOKUP(Táblázat2789[[#This Row],[Játékos2]],Táblázat245[],3,0),"")</f>
        <v/>
      </c>
      <c r="J92" s="8" t="str">
        <f>IF(Táblázat2789[[#This Row],[Játékos2]]&lt;&gt;0,VLOOKUP(Táblázat2789[[#This Row],[Játékos2]],Táblázat245[],4,0),"")</f>
        <v/>
      </c>
      <c r="K92" s="7" t="str">
        <f>IF(Táblázat2789[[#This Row],[Játékos2]]&lt;&gt;0,VLOOKUP(Táblázat2789[[#This Row],[Játékos2]],Táblázat245[],5,0),"")</f>
        <v/>
      </c>
      <c r="L92" s="8" t="str">
        <f>IF(Táblázat2789[[#This Row],[Játékos]]&lt;&gt;0,SUM(D92,H92),"")</f>
        <v/>
      </c>
      <c r="M92" s="8" t="str">
        <f>IF(Táblázat2789[[#This Row],[Játékos]]&lt;&gt;0,SUM(E92,I92),"")</f>
        <v/>
      </c>
      <c r="N92" s="8" t="str">
        <f>IF(Táblázat2789[[#This Row],[Játékos]]&lt;&gt;0,SUM(F92,J92),"")</f>
        <v/>
      </c>
      <c r="O92" s="7">
        <f>IF(Táblázat2789[[#This Row],[Játékos]]&lt;&gt;0,SUM(L92,M92),0)</f>
        <v>0</v>
      </c>
    </row>
    <row r="93" spans="2:15" x14ac:dyDescent="0.25">
      <c r="B93" s="5"/>
      <c r="C93" s="5"/>
      <c r="D93" s="8" t="str">
        <f>IF(Táblázat2789[[#This Row],[Játékos]]&lt;&gt;0,VLOOKUP(Táblázat2789[[#This Row],[Játékos]],Táblázat245[],2,0),"")</f>
        <v/>
      </c>
      <c r="E93" s="8" t="str">
        <f>IF(Táblázat2789[[#This Row],[Játékos]]&lt;&gt;0,VLOOKUP(Táblázat2789[[#This Row],[Játékos]],Táblázat245[],3,0),"")</f>
        <v/>
      </c>
      <c r="F93" s="8" t="str">
        <f>IF(Táblázat2789[[#This Row],[Játékos]]&lt;&gt;0,VLOOKUP(Táblázat2789[[#This Row],[Játékos]],Táblázat245[],4,0),"")</f>
        <v/>
      </c>
      <c r="G93" s="7" t="str">
        <f>IF(Táblázat2789[[#This Row],[Játékos]]&lt;&gt;0,VLOOKUP(Táblázat2789[[#This Row],[Játékos]],Táblázat245[],5,0),"")</f>
        <v/>
      </c>
      <c r="H93" s="8" t="str">
        <f>IF(Táblázat2789[[#This Row],[Játékos2]]&lt;&gt;0,VLOOKUP(Táblázat2789[[#This Row],[Játékos2]],Táblázat245[],2,0),"")</f>
        <v/>
      </c>
      <c r="I93" s="8" t="str">
        <f>IF(Táblázat2789[[#This Row],[Játékos2]]&lt;&gt;0,VLOOKUP(Táblázat2789[[#This Row],[Játékos2]],Táblázat245[],3,0),"")</f>
        <v/>
      </c>
      <c r="J93" s="8" t="str">
        <f>IF(Táblázat2789[[#This Row],[Játékos2]]&lt;&gt;0,VLOOKUP(Táblázat2789[[#This Row],[Játékos2]],Táblázat245[],4,0),"")</f>
        <v/>
      </c>
      <c r="K93" s="7" t="str">
        <f>IF(Táblázat2789[[#This Row],[Játékos2]]&lt;&gt;0,VLOOKUP(Táblázat2789[[#This Row],[Játékos2]],Táblázat245[],5,0),"")</f>
        <v/>
      </c>
      <c r="L93" s="8" t="str">
        <f>IF(Táblázat2789[[#This Row],[Játékos]]&lt;&gt;0,SUM(D93,H93),"")</f>
        <v/>
      </c>
      <c r="M93" s="8" t="str">
        <f>IF(Táblázat2789[[#This Row],[Játékos]]&lt;&gt;0,SUM(E93,I93),"")</f>
        <v/>
      </c>
      <c r="N93" s="8" t="str">
        <f>IF(Táblázat2789[[#This Row],[Játékos]]&lt;&gt;0,SUM(F93,J93),"")</f>
        <v/>
      </c>
      <c r="O93" s="7">
        <f>IF(Táblázat2789[[#This Row],[Játékos]]&lt;&gt;0,SUM(L93,M93),0)</f>
        <v>0</v>
      </c>
    </row>
    <row r="94" spans="2:15" x14ac:dyDescent="0.25">
      <c r="B94" s="5"/>
      <c r="C94" s="5"/>
      <c r="D94" s="8" t="str">
        <f>IF(Táblázat2789[[#This Row],[Játékos]]&lt;&gt;0,VLOOKUP(Táblázat2789[[#This Row],[Játékos]],Táblázat245[],2,0),"")</f>
        <v/>
      </c>
      <c r="E94" s="8" t="str">
        <f>IF(Táblázat2789[[#This Row],[Játékos]]&lt;&gt;0,VLOOKUP(Táblázat2789[[#This Row],[Játékos]],Táblázat245[],3,0),"")</f>
        <v/>
      </c>
      <c r="F94" s="8" t="str">
        <f>IF(Táblázat2789[[#This Row],[Játékos]]&lt;&gt;0,VLOOKUP(Táblázat2789[[#This Row],[Játékos]],Táblázat245[],4,0),"")</f>
        <v/>
      </c>
      <c r="G94" s="7" t="str">
        <f>IF(Táblázat2789[[#This Row],[Játékos]]&lt;&gt;0,VLOOKUP(Táblázat2789[[#This Row],[Játékos]],Táblázat245[],5,0),"")</f>
        <v/>
      </c>
      <c r="H94" s="8" t="str">
        <f>IF(Táblázat2789[[#This Row],[Játékos2]]&lt;&gt;0,VLOOKUP(Táblázat2789[[#This Row],[Játékos2]],Táblázat245[],2,0),"")</f>
        <v/>
      </c>
      <c r="I94" s="8" t="str">
        <f>IF(Táblázat2789[[#This Row],[Játékos2]]&lt;&gt;0,VLOOKUP(Táblázat2789[[#This Row],[Játékos2]],Táblázat245[],3,0),"")</f>
        <v/>
      </c>
      <c r="J94" s="8" t="str">
        <f>IF(Táblázat2789[[#This Row],[Játékos2]]&lt;&gt;0,VLOOKUP(Táblázat2789[[#This Row],[Játékos2]],Táblázat245[],4,0),"")</f>
        <v/>
      </c>
      <c r="K94" s="7" t="str">
        <f>IF(Táblázat2789[[#This Row],[Játékos2]]&lt;&gt;0,VLOOKUP(Táblázat2789[[#This Row],[Játékos2]],Táblázat245[],5,0),"")</f>
        <v/>
      </c>
      <c r="L94" s="8" t="str">
        <f>IF(Táblázat2789[[#This Row],[Játékos]]&lt;&gt;0,SUM(D94,H94),"")</f>
        <v/>
      </c>
      <c r="M94" s="8" t="str">
        <f>IF(Táblázat2789[[#This Row],[Játékos]]&lt;&gt;0,SUM(E94,I94),"")</f>
        <v/>
      </c>
      <c r="N94" s="8" t="str">
        <f>IF(Táblázat2789[[#This Row],[Játékos]]&lt;&gt;0,SUM(F94,J94),"")</f>
        <v/>
      </c>
      <c r="O94" s="7">
        <f>IF(Táblázat2789[[#This Row],[Játékos]]&lt;&gt;0,SUM(L94,M94),0)</f>
        <v>0</v>
      </c>
    </row>
    <row r="95" spans="2:15" x14ac:dyDescent="0.25">
      <c r="B95" s="5"/>
      <c r="C95" s="5"/>
      <c r="D95" s="8" t="str">
        <f>IF(Táblázat2789[[#This Row],[Játékos]]&lt;&gt;0,VLOOKUP(Táblázat2789[[#This Row],[Játékos]],Táblázat245[],2,0),"")</f>
        <v/>
      </c>
      <c r="E95" s="8" t="str">
        <f>IF(Táblázat2789[[#This Row],[Játékos]]&lt;&gt;0,VLOOKUP(Táblázat2789[[#This Row],[Játékos]],Táblázat245[],3,0),"")</f>
        <v/>
      </c>
      <c r="F95" s="8" t="str">
        <f>IF(Táblázat2789[[#This Row],[Játékos]]&lt;&gt;0,VLOOKUP(Táblázat2789[[#This Row],[Játékos]],Táblázat245[],4,0),"")</f>
        <v/>
      </c>
      <c r="G95" s="7" t="str">
        <f>IF(Táblázat2789[[#This Row],[Játékos]]&lt;&gt;0,VLOOKUP(Táblázat2789[[#This Row],[Játékos]],Táblázat245[],5,0),"")</f>
        <v/>
      </c>
      <c r="H95" s="8" t="str">
        <f>IF(Táblázat2789[[#This Row],[Játékos2]]&lt;&gt;0,VLOOKUP(Táblázat2789[[#This Row],[Játékos2]],Táblázat245[],2,0),"")</f>
        <v/>
      </c>
      <c r="I95" s="8" t="str">
        <f>IF(Táblázat2789[[#This Row],[Játékos2]]&lt;&gt;0,VLOOKUP(Táblázat2789[[#This Row],[Játékos2]],Táblázat245[],3,0),"")</f>
        <v/>
      </c>
      <c r="J95" s="8" t="str">
        <f>IF(Táblázat2789[[#This Row],[Játékos2]]&lt;&gt;0,VLOOKUP(Táblázat2789[[#This Row],[Játékos2]],Táblázat245[],4,0),"")</f>
        <v/>
      </c>
      <c r="K95" s="7" t="str">
        <f>IF(Táblázat2789[[#This Row],[Játékos2]]&lt;&gt;0,VLOOKUP(Táblázat2789[[#This Row],[Játékos2]],Táblázat245[],5,0),"")</f>
        <v/>
      </c>
      <c r="L95" s="8" t="str">
        <f>IF(Táblázat2789[[#This Row],[Játékos]]&lt;&gt;0,SUM(D95,H95),"")</f>
        <v/>
      </c>
      <c r="M95" s="8" t="str">
        <f>IF(Táblázat2789[[#This Row],[Játékos]]&lt;&gt;0,SUM(E95,I95),"")</f>
        <v/>
      </c>
      <c r="N95" s="8" t="str">
        <f>IF(Táblázat2789[[#This Row],[Játékos]]&lt;&gt;0,SUM(F95,J95),"")</f>
        <v/>
      </c>
      <c r="O95" s="7">
        <f>IF(Táblázat2789[[#This Row],[Játékos]]&lt;&gt;0,SUM(L95,M95),0)</f>
        <v>0</v>
      </c>
    </row>
    <row r="96" spans="2:15" x14ac:dyDescent="0.25">
      <c r="B96" s="5"/>
      <c r="C96" s="5"/>
      <c r="D96" s="8" t="str">
        <f>IF(Táblázat2789[[#This Row],[Játékos]]&lt;&gt;0,VLOOKUP(Táblázat2789[[#This Row],[Játékos]],Táblázat245[],2,0),"")</f>
        <v/>
      </c>
      <c r="E96" s="8" t="str">
        <f>IF(Táblázat2789[[#This Row],[Játékos]]&lt;&gt;0,VLOOKUP(Táblázat2789[[#This Row],[Játékos]],Táblázat245[],3,0),"")</f>
        <v/>
      </c>
      <c r="F96" s="8" t="str">
        <f>IF(Táblázat2789[[#This Row],[Játékos]]&lt;&gt;0,VLOOKUP(Táblázat2789[[#This Row],[Játékos]],Táblázat245[],4,0),"")</f>
        <v/>
      </c>
      <c r="G96" s="7" t="str">
        <f>IF(Táblázat2789[[#This Row],[Játékos]]&lt;&gt;0,VLOOKUP(Táblázat2789[[#This Row],[Játékos]],Táblázat245[],5,0),"")</f>
        <v/>
      </c>
      <c r="H96" s="8" t="str">
        <f>IF(Táblázat2789[[#This Row],[Játékos2]]&lt;&gt;0,VLOOKUP(Táblázat2789[[#This Row],[Játékos2]],Táblázat245[],2,0),"")</f>
        <v/>
      </c>
      <c r="I96" s="8" t="str">
        <f>IF(Táblázat2789[[#This Row],[Játékos2]]&lt;&gt;0,VLOOKUP(Táblázat2789[[#This Row],[Játékos2]],Táblázat245[],3,0),"")</f>
        <v/>
      </c>
      <c r="J96" s="8" t="str">
        <f>IF(Táblázat2789[[#This Row],[Játékos2]]&lt;&gt;0,VLOOKUP(Táblázat2789[[#This Row],[Játékos2]],Táblázat245[],4,0),"")</f>
        <v/>
      </c>
      <c r="K96" s="7" t="str">
        <f>IF(Táblázat2789[[#This Row],[Játékos2]]&lt;&gt;0,VLOOKUP(Táblázat2789[[#This Row],[Játékos2]],Táblázat245[],5,0),"")</f>
        <v/>
      </c>
      <c r="L96" s="8" t="str">
        <f>IF(Táblázat2789[[#This Row],[Játékos]]&lt;&gt;0,SUM(D96,H96),"")</f>
        <v/>
      </c>
      <c r="M96" s="8" t="str">
        <f>IF(Táblázat2789[[#This Row],[Játékos]]&lt;&gt;0,SUM(E96,I96),"")</f>
        <v/>
      </c>
      <c r="N96" s="8" t="str">
        <f>IF(Táblázat2789[[#This Row],[Játékos]]&lt;&gt;0,SUM(F96,J96),"")</f>
        <v/>
      </c>
      <c r="O96" s="7">
        <f>IF(Táblázat2789[[#This Row],[Játékos]]&lt;&gt;0,SUM(L96,M96),0)</f>
        <v>0</v>
      </c>
    </row>
    <row r="97" spans="2:15" x14ac:dyDescent="0.25">
      <c r="B97" s="5"/>
      <c r="C97" s="5"/>
      <c r="D97" s="8" t="str">
        <f>IF(Táblázat2789[[#This Row],[Játékos]]&lt;&gt;0,VLOOKUP(Táblázat2789[[#This Row],[Játékos]],Táblázat245[],2,0),"")</f>
        <v/>
      </c>
      <c r="E97" s="8" t="str">
        <f>IF(Táblázat2789[[#This Row],[Játékos]]&lt;&gt;0,VLOOKUP(Táblázat2789[[#This Row],[Játékos]],Táblázat245[],3,0),"")</f>
        <v/>
      </c>
      <c r="F97" s="8" t="str">
        <f>IF(Táblázat2789[[#This Row],[Játékos]]&lt;&gt;0,VLOOKUP(Táblázat2789[[#This Row],[Játékos]],Táblázat245[],4,0),"")</f>
        <v/>
      </c>
      <c r="G97" s="7" t="str">
        <f>IF(Táblázat2789[[#This Row],[Játékos]]&lt;&gt;0,VLOOKUP(Táblázat2789[[#This Row],[Játékos]],Táblázat245[],5,0),"")</f>
        <v/>
      </c>
      <c r="H97" s="8" t="str">
        <f>IF(Táblázat2789[[#This Row],[Játékos2]]&lt;&gt;0,VLOOKUP(Táblázat2789[[#This Row],[Játékos2]],Táblázat245[],2,0),"")</f>
        <v/>
      </c>
      <c r="I97" s="8" t="str">
        <f>IF(Táblázat2789[[#This Row],[Játékos2]]&lt;&gt;0,VLOOKUP(Táblázat2789[[#This Row],[Játékos2]],Táblázat245[],3,0),"")</f>
        <v/>
      </c>
      <c r="J97" s="8" t="str">
        <f>IF(Táblázat2789[[#This Row],[Játékos2]]&lt;&gt;0,VLOOKUP(Táblázat2789[[#This Row],[Játékos2]],Táblázat245[],4,0),"")</f>
        <v/>
      </c>
      <c r="K97" s="7" t="str">
        <f>IF(Táblázat2789[[#This Row],[Játékos2]]&lt;&gt;0,VLOOKUP(Táblázat2789[[#This Row],[Játékos2]],Táblázat245[],5,0),"")</f>
        <v/>
      </c>
      <c r="L97" s="8" t="str">
        <f>IF(Táblázat2789[[#This Row],[Játékos]]&lt;&gt;0,SUM(D97,H97),"")</f>
        <v/>
      </c>
      <c r="M97" s="8" t="str">
        <f>IF(Táblázat2789[[#This Row],[Játékos]]&lt;&gt;0,SUM(E97,I97),"")</f>
        <v/>
      </c>
      <c r="N97" s="8" t="str">
        <f>IF(Táblázat2789[[#This Row],[Játékos]]&lt;&gt;0,SUM(F97,J97),"")</f>
        <v/>
      </c>
      <c r="O97" s="7">
        <f>IF(Táblázat2789[[#This Row],[Játékos]]&lt;&gt;0,SUM(L97,M97),0)</f>
        <v>0</v>
      </c>
    </row>
  </sheetData>
  <mergeCells count="1">
    <mergeCell ref="B1:O2"/>
  </mergeCells>
  <conditionalFormatting sqref="O1:O1048576">
    <cfRule type="cellIs" dxfId="3" priority="1" operator="equal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8"/>
  <sheetViews>
    <sheetView workbookViewId="0">
      <selection activeCell="M8" sqref="M8:O8"/>
    </sheetView>
  </sheetViews>
  <sheetFormatPr defaultRowHeight="15.75" x14ac:dyDescent="0.25"/>
  <cols>
    <col min="1" max="1" width="9.140625" style="1"/>
    <col min="2" max="2" width="36" style="3" bestFit="1" customWidth="1"/>
    <col min="3" max="3" width="21.42578125" style="3" bestFit="1" customWidth="1"/>
    <col min="4" max="6" width="9.7109375" style="1" customWidth="1"/>
    <col min="7" max="7" width="10.7109375" style="3" customWidth="1"/>
    <col min="8" max="10" width="9.7109375" style="1" customWidth="1"/>
    <col min="11" max="11" width="10.7109375" style="3" customWidth="1"/>
    <col min="12" max="12" width="8.7109375" style="1" customWidth="1"/>
    <col min="13" max="13" width="8.5703125" style="1" customWidth="1"/>
    <col min="14" max="14" width="8.7109375" style="1" customWidth="1"/>
    <col min="15" max="15" width="11.7109375" style="3" customWidth="1"/>
    <col min="16" max="16384" width="9.140625" style="1"/>
  </cols>
  <sheetData>
    <row r="1" spans="2:15" x14ac:dyDescent="0.25">
      <c r="B1" s="9" t="s">
        <v>23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2:15" x14ac:dyDescent="0.2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4" spans="2:15" ht="47.25" x14ac:dyDescent="0.25">
      <c r="B4" s="4" t="s">
        <v>0</v>
      </c>
      <c r="C4" s="4" t="s">
        <v>10</v>
      </c>
      <c r="D4" s="2" t="s">
        <v>14</v>
      </c>
      <c r="E4" s="2" t="s">
        <v>13</v>
      </c>
      <c r="F4" s="2" t="s">
        <v>18</v>
      </c>
      <c r="G4" s="4" t="s">
        <v>32</v>
      </c>
      <c r="H4" s="2" t="s">
        <v>11</v>
      </c>
      <c r="I4" s="2" t="s">
        <v>12</v>
      </c>
      <c r="J4" s="2" t="s">
        <v>19</v>
      </c>
      <c r="K4" s="4" t="s">
        <v>31</v>
      </c>
      <c r="L4" s="2" t="s">
        <v>15</v>
      </c>
      <c r="M4" s="2" t="s">
        <v>16</v>
      </c>
      <c r="N4" s="2" t="s">
        <v>17</v>
      </c>
      <c r="O4" s="4" t="s">
        <v>5</v>
      </c>
    </row>
    <row r="5" spans="2:15" x14ac:dyDescent="0.25">
      <c r="B5" s="3" t="s">
        <v>254</v>
      </c>
      <c r="C5" s="3" t="s">
        <v>255</v>
      </c>
      <c r="D5" s="1">
        <f>IF(Táblázat27810[[#This Row],[Játékos]]&lt;&gt;0,VLOOKUP(Táblázat27810[[#This Row],[Játékos]],Táblázat2456[],2,0),"")</f>
        <v>369</v>
      </c>
      <c r="E5" s="1">
        <f>IF(Táblázat27810[[#This Row],[Játékos]]&lt;&gt;0,VLOOKUP(Táblázat27810[[#This Row],[Játékos]],Táblázat2456[],3,0),"")</f>
        <v>177</v>
      </c>
      <c r="F5" s="1">
        <f>IF(Táblázat27810[[#This Row],[Játékos]]&lt;&gt;0,VLOOKUP(Táblázat27810[[#This Row],[Játékos]],Táblázat2456[],4,0),"")</f>
        <v>9</v>
      </c>
      <c r="G5" s="3">
        <f>IF(Táblázat27810[[#This Row],[Játékos]]&lt;&gt;0,VLOOKUP(Táblázat27810[[#This Row],[Játékos]],Táblázat2456[],5,0),"")</f>
        <v>546</v>
      </c>
      <c r="H5" s="1">
        <f>IF(Táblázat27810[[#This Row],[Játékos2]]&lt;&gt;0,VLOOKUP(Táblázat27810[[#This Row],[Játékos2]],Táblázat2456[],2,0),"")</f>
        <v>366</v>
      </c>
      <c r="I5" s="1">
        <f>IF(Táblázat27810[[#This Row],[Játékos2]]&lt;&gt;0,VLOOKUP(Táblázat27810[[#This Row],[Játékos2]],Táblázat2456[],3,0),"")</f>
        <v>186</v>
      </c>
      <c r="J5" s="1">
        <f>IF(Táblázat27810[[#This Row],[Játékos2]]&lt;&gt;0,VLOOKUP(Táblázat27810[[#This Row],[Játékos2]],Táblázat2456[],4,0),"")</f>
        <v>5</v>
      </c>
      <c r="K5" s="3">
        <f>IF(Táblázat27810[[#This Row],[Játékos2]]&lt;&gt;0,VLOOKUP(Táblázat27810[[#This Row],[Játékos2]],Táblázat2456[],5,0),"")</f>
        <v>552</v>
      </c>
      <c r="L5" s="1">
        <f>IF(Táblázat27810[[#This Row],[Játékos]]&lt;&gt;0,SUM(D5,H5),"")</f>
        <v>735</v>
      </c>
      <c r="M5" s="1">
        <f>IF(Táblázat27810[[#This Row],[Játékos]]&lt;&gt;0,SUM(E5,I5),"")</f>
        <v>363</v>
      </c>
      <c r="N5" s="1">
        <f>IF(Táblázat27810[[#This Row],[Játékos]]&lt;&gt;0,SUM(F5,J5),"")</f>
        <v>14</v>
      </c>
      <c r="O5" s="3">
        <f>IF(Táblázat27810[[#This Row],[Játékos]]&lt;&gt;0,SUM(L5,M5),0)</f>
        <v>1098</v>
      </c>
    </row>
    <row r="6" spans="2:15" x14ac:dyDescent="0.25">
      <c r="B6" s="3" t="s">
        <v>450</v>
      </c>
      <c r="C6" s="3" t="s">
        <v>451</v>
      </c>
      <c r="D6" s="1">
        <f>IF(Táblázat27810[[#This Row],[Játékos]]&lt;&gt;0,VLOOKUP(Táblázat27810[[#This Row],[Játékos]],Táblázat2456[],2,0),"")</f>
        <v>376</v>
      </c>
      <c r="E6" s="1">
        <f>IF(Táblázat27810[[#This Row],[Játékos]]&lt;&gt;0,VLOOKUP(Táblázat27810[[#This Row],[Játékos]],Táblázat2456[],3,0),"")</f>
        <v>205</v>
      </c>
      <c r="F6" s="1">
        <f>IF(Táblázat27810[[#This Row],[Játékos]]&lt;&gt;0,VLOOKUP(Táblázat27810[[#This Row],[Játékos]],Táblázat2456[],4,0),"")</f>
        <v>7</v>
      </c>
      <c r="G6" s="3">
        <f>IF(Táblázat27810[[#This Row],[Játékos]]&lt;&gt;0,VLOOKUP(Táblázat27810[[#This Row],[Játékos]],Táblázat2456[],5,0),"")</f>
        <v>581</v>
      </c>
      <c r="H6" s="1">
        <f>IF(Táblázat27810[[#This Row],[Játékos2]]&lt;&gt;0,VLOOKUP(Táblázat27810[[#This Row],[Játékos2]],Táblázat2456[],2,0),"")</f>
        <v>348</v>
      </c>
      <c r="I6" s="1">
        <f>IF(Táblázat27810[[#This Row],[Játékos2]]&lt;&gt;0,VLOOKUP(Táblázat27810[[#This Row],[Játékos2]],Táblázat2456[],3,0),"")</f>
        <v>133</v>
      </c>
      <c r="J6" s="1">
        <f>IF(Táblázat27810[[#This Row],[Játékos2]]&lt;&gt;0,VLOOKUP(Táblázat27810[[#This Row],[Játékos2]],Táblázat2456[],4,0),"")</f>
        <v>17</v>
      </c>
      <c r="K6" s="3">
        <f>IF(Táblázat27810[[#This Row],[Játékos2]]&lt;&gt;0,VLOOKUP(Táblázat27810[[#This Row],[Játékos2]],Táblázat2456[],5,0),"")</f>
        <v>481</v>
      </c>
      <c r="L6" s="1">
        <f>IF(Táblázat27810[[#This Row],[Játékos]]&lt;&gt;0,SUM(D6,H6),"")</f>
        <v>724</v>
      </c>
      <c r="M6" s="1">
        <f>IF(Táblázat27810[[#This Row],[Játékos]]&lt;&gt;0,SUM(E6,I6),"")</f>
        <v>338</v>
      </c>
      <c r="N6" s="1">
        <f>IF(Táblázat27810[[#This Row],[Játékos]]&lt;&gt;0,SUM(F6,J6),"")</f>
        <v>24</v>
      </c>
      <c r="O6" s="3">
        <f>IF(Táblázat27810[[#This Row],[Játékos]]&lt;&gt;0,SUM(L6,M6),0)</f>
        <v>1062</v>
      </c>
    </row>
    <row r="7" spans="2:15" x14ac:dyDescent="0.25">
      <c r="B7" s="3" t="s">
        <v>339</v>
      </c>
      <c r="C7" s="3" t="s">
        <v>338</v>
      </c>
      <c r="D7" s="1">
        <f>IF(Táblázat27810[[#This Row],[Játékos]]&lt;&gt;0,VLOOKUP(Táblázat27810[[#This Row],[Játékos]],Táblázat2456[],2,0),"")</f>
        <v>343</v>
      </c>
      <c r="E7" s="1">
        <f>IF(Táblázat27810[[#This Row],[Játékos]]&lt;&gt;0,VLOOKUP(Táblázat27810[[#This Row],[Játékos]],Táblázat2456[],3,0),"")</f>
        <v>192</v>
      </c>
      <c r="F7" s="1">
        <f>IF(Táblázat27810[[#This Row],[Játékos]]&lt;&gt;0,VLOOKUP(Táblázat27810[[#This Row],[Játékos]],Táblázat2456[],4,0),"")</f>
        <v>7</v>
      </c>
      <c r="G7" s="3">
        <f>IF(Táblázat27810[[#This Row],[Játékos]]&lt;&gt;0,VLOOKUP(Táblázat27810[[#This Row],[Játékos]],Táblázat2456[],5,0),"")</f>
        <v>535</v>
      </c>
      <c r="H7" s="1">
        <f>IF(Táblázat27810[[#This Row],[Játékos2]]&lt;&gt;0,VLOOKUP(Táblázat27810[[#This Row],[Játékos2]],Táblázat2456[],2,0),"")</f>
        <v>364</v>
      </c>
      <c r="I7" s="1">
        <f>IF(Táblázat27810[[#This Row],[Játékos2]]&lt;&gt;0,VLOOKUP(Táblázat27810[[#This Row],[Játékos2]],Táblázat2456[],3,0),"")</f>
        <v>149</v>
      </c>
      <c r="J7" s="1">
        <f>IF(Táblázat27810[[#This Row],[Játékos2]]&lt;&gt;0,VLOOKUP(Táblázat27810[[#This Row],[Játékos2]],Táblázat2456[],4,0),"")</f>
        <v>9</v>
      </c>
      <c r="K7" s="3">
        <f>IF(Táblázat27810[[#This Row],[Játékos2]]&lt;&gt;0,VLOOKUP(Táblázat27810[[#This Row],[Játékos2]],Táblázat2456[],5,0),"")</f>
        <v>513</v>
      </c>
      <c r="L7" s="1">
        <f>IF(Táblázat27810[[#This Row],[Játékos]]&lt;&gt;0,SUM(D7,H7),"")</f>
        <v>707</v>
      </c>
      <c r="M7" s="1">
        <f>IF(Táblázat27810[[#This Row],[Játékos]]&lt;&gt;0,SUM(E7,I7),"")</f>
        <v>341</v>
      </c>
      <c r="N7" s="1">
        <f>IF(Táblázat27810[[#This Row],[Játékos]]&lt;&gt;0,SUM(F7,J7),"")</f>
        <v>16</v>
      </c>
      <c r="O7" s="3">
        <f>IF(Táblázat27810[[#This Row],[Játékos]]&lt;&gt;0,SUM(L7,M7),0)</f>
        <v>1048</v>
      </c>
    </row>
    <row r="8" spans="2:15" x14ac:dyDescent="0.25">
      <c r="B8" s="3" t="s">
        <v>96</v>
      </c>
      <c r="C8" s="3" t="s">
        <v>97</v>
      </c>
      <c r="D8" s="1">
        <f>IF(Táblázat27810[[#This Row],[Játékos]]&lt;&gt;0,VLOOKUP(Táblázat27810[[#This Row],[Játékos]],Táblázat2456[],2,0),"")</f>
        <v>343</v>
      </c>
      <c r="E8" s="1">
        <f>IF(Táblázat27810[[#This Row],[Játékos]]&lt;&gt;0,VLOOKUP(Táblázat27810[[#This Row],[Játékos]],Táblázat2456[],3,0),"")</f>
        <v>156</v>
      </c>
      <c r="F8" s="1">
        <f>IF(Táblázat27810[[#This Row],[Játékos]]&lt;&gt;0,VLOOKUP(Táblázat27810[[#This Row],[Játékos]],Táblázat2456[],4,0),"")</f>
        <v>6</v>
      </c>
      <c r="G8" s="1">
        <f>IF(Táblázat27810[[#This Row],[Játékos]]&lt;&gt;0,VLOOKUP(Táblázat27810[[#This Row],[Játékos]],Táblázat2456[],5,0),"")</f>
        <v>499</v>
      </c>
      <c r="H8" s="1">
        <f>IF(Táblázat27810[[#This Row],[Játékos2]]&lt;&gt;0,VLOOKUP(Táblázat27810[[#This Row],[Játékos2]],Táblázat2456[],2,0),"")</f>
        <v>370</v>
      </c>
      <c r="I8" s="1">
        <f>IF(Táblázat27810[[#This Row],[Játékos2]]&lt;&gt;0,VLOOKUP(Táblázat27810[[#This Row],[Játékos2]],Táblázat2456[],3,0),"")</f>
        <v>172</v>
      </c>
      <c r="J8" s="1">
        <f>IF(Táblázat27810[[#This Row],[Játékos2]]&lt;&gt;0,VLOOKUP(Táblázat27810[[#This Row],[Játékos2]],Táblázat2456[],4,0),"")</f>
        <v>7</v>
      </c>
      <c r="K8" s="1">
        <f>IF(Táblázat27810[[#This Row],[Játékos2]]&lt;&gt;0,VLOOKUP(Táblázat27810[[#This Row],[Játékos2]],Táblázat2456[],5,0),"")</f>
        <v>542</v>
      </c>
      <c r="L8" s="1">
        <f>IF(Táblázat27810[[#This Row],[Játékos]]&lt;&gt;0,SUM(D8,H8),"")</f>
        <v>713</v>
      </c>
      <c r="M8" s="1">
        <f>IF(Táblázat27810[[#This Row],[Játékos]]&lt;&gt;0,SUM(E8,I8),"")</f>
        <v>328</v>
      </c>
      <c r="N8" s="1">
        <f>IF(Táblázat27810[[#This Row],[Játékos]]&lt;&gt;0,SUM(F8,J8),"")</f>
        <v>13</v>
      </c>
      <c r="O8" s="3">
        <f>IF(Táblázat27810[[#This Row],[Játékos]]&lt;&gt;0,SUM(L8,M8),0)</f>
        <v>1041</v>
      </c>
    </row>
    <row r="9" spans="2:15" x14ac:dyDescent="0.25">
      <c r="B9" s="3" t="s">
        <v>345</v>
      </c>
      <c r="C9" s="3" t="s">
        <v>346</v>
      </c>
      <c r="D9" s="1">
        <f>IF(Táblázat27810[[#This Row],[Játékos]]&lt;&gt;0,VLOOKUP(Táblázat27810[[#This Row],[Játékos]],Táblázat2456[],2,0),"")</f>
        <v>343</v>
      </c>
      <c r="E9" s="1">
        <f>IF(Táblázat27810[[#This Row],[Játékos]]&lt;&gt;0,VLOOKUP(Táblázat27810[[#This Row],[Játékos]],Táblázat2456[],3,0),"")</f>
        <v>154</v>
      </c>
      <c r="F9" s="1">
        <f>IF(Táblázat27810[[#This Row],[Játékos]]&lt;&gt;0,VLOOKUP(Táblázat27810[[#This Row],[Játékos]],Táblázat2456[],4,0),"")</f>
        <v>14</v>
      </c>
      <c r="G9" s="3">
        <f>IF(Táblázat27810[[#This Row],[Játékos]]&lt;&gt;0,VLOOKUP(Táblázat27810[[#This Row],[Játékos]],Táblázat2456[],5,0),"")</f>
        <v>497</v>
      </c>
      <c r="H9" s="1">
        <f>IF(Táblázat27810[[#This Row],[Játékos2]]&lt;&gt;0,VLOOKUP(Táblázat27810[[#This Row],[Játékos2]],Táblázat2456[],2,0),"")</f>
        <v>331</v>
      </c>
      <c r="I9" s="1">
        <f>IF(Táblázat27810[[#This Row],[Játékos2]]&lt;&gt;0,VLOOKUP(Táblázat27810[[#This Row],[Játékos2]],Táblázat2456[],3,0),"")</f>
        <v>156</v>
      </c>
      <c r="J9" s="1">
        <f>IF(Táblázat27810[[#This Row],[Játékos2]]&lt;&gt;0,VLOOKUP(Táblázat27810[[#This Row],[Játékos2]],Táblázat2456[],4,0),"")</f>
        <v>13</v>
      </c>
      <c r="K9" s="3">
        <f>IF(Táblázat27810[[#This Row],[Játékos2]]&lt;&gt;0,VLOOKUP(Táblázat27810[[#This Row],[Játékos2]],Táblázat2456[],5,0),"")</f>
        <v>487</v>
      </c>
      <c r="L9" s="1">
        <f>IF(Táblázat27810[[#This Row],[Játékos]]&lt;&gt;0,SUM(D9,H9),"")</f>
        <v>674</v>
      </c>
      <c r="M9" s="1">
        <f>IF(Táblázat27810[[#This Row],[Játékos]]&lt;&gt;0,SUM(E9,I9),"")</f>
        <v>310</v>
      </c>
      <c r="N9" s="1">
        <f>IF(Táblázat27810[[#This Row],[Játékos]]&lt;&gt;0,SUM(F9,J9),"")</f>
        <v>27</v>
      </c>
      <c r="O9" s="3">
        <f>IF(Táblázat27810[[#This Row],[Játékos]]&lt;&gt;0,SUM(L9,M9),0)</f>
        <v>984</v>
      </c>
    </row>
    <row r="10" spans="2:15" x14ac:dyDescent="0.25">
      <c r="B10" s="3" t="s">
        <v>433</v>
      </c>
      <c r="C10" s="3" t="s">
        <v>434</v>
      </c>
      <c r="D10" s="1">
        <f>IF(Táblázat27810[[#This Row],[Játékos]]&lt;&gt;0,VLOOKUP(Táblázat27810[[#This Row],[Játékos]],Táblázat2456[],2,0),"")</f>
        <v>302</v>
      </c>
      <c r="E10" s="1">
        <f>IF(Táblázat27810[[#This Row],[Játékos]]&lt;&gt;0,VLOOKUP(Táblázat27810[[#This Row],[Játékos]],Táblázat2456[],3,0),"")</f>
        <v>127</v>
      </c>
      <c r="F10" s="1">
        <f>IF(Táblázat27810[[#This Row],[Játékos]]&lt;&gt;0,VLOOKUP(Táblázat27810[[#This Row],[Játékos]],Táblázat2456[],4,0),"")</f>
        <v>18</v>
      </c>
      <c r="G10" s="3">
        <f>IF(Táblázat27810[[#This Row],[Játékos]]&lt;&gt;0,VLOOKUP(Táblázat27810[[#This Row],[Játékos]],Táblázat2456[],5,0),"")</f>
        <v>429</v>
      </c>
      <c r="H10" s="1">
        <f>IF(Táblázat27810[[#This Row],[Játékos2]]&lt;&gt;0,VLOOKUP(Táblázat27810[[#This Row],[Játékos2]],Táblázat2456[],2,0),"")</f>
        <v>359</v>
      </c>
      <c r="I10" s="1">
        <f>IF(Táblázat27810[[#This Row],[Játékos2]]&lt;&gt;0,VLOOKUP(Táblázat27810[[#This Row],[Játékos2]],Táblázat2456[],3,0),"")</f>
        <v>140</v>
      </c>
      <c r="J10" s="1">
        <f>IF(Táblázat27810[[#This Row],[Játékos2]]&lt;&gt;0,VLOOKUP(Táblázat27810[[#This Row],[Játékos2]],Táblázat2456[],4,0),"")</f>
        <v>12</v>
      </c>
      <c r="K10" s="3">
        <f>IF(Táblázat27810[[#This Row],[Játékos2]]&lt;&gt;0,VLOOKUP(Táblázat27810[[#This Row],[Játékos2]],Táblázat2456[],5,0),"")</f>
        <v>499</v>
      </c>
      <c r="L10" s="1">
        <f>IF(Táblázat27810[[#This Row],[Játékos]]&lt;&gt;0,SUM(D10,H10),"")</f>
        <v>661</v>
      </c>
      <c r="M10" s="1">
        <f>IF(Táblázat27810[[#This Row],[Játékos]]&lt;&gt;0,SUM(E10,I10),"")</f>
        <v>267</v>
      </c>
      <c r="N10" s="1">
        <f>IF(Táblázat27810[[#This Row],[Játékos]]&lt;&gt;0,SUM(F10,J10),"")</f>
        <v>30</v>
      </c>
      <c r="O10" s="3">
        <f>IF(Táblázat27810[[#This Row],[Játékos]]&lt;&gt;0,SUM(L10,M10),0)</f>
        <v>928</v>
      </c>
    </row>
    <row r="11" spans="2:15" x14ac:dyDescent="0.25">
      <c r="B11" s="3" t="s">
        <v>258</v>
      </c>
      <c r="C11" s="3" t="s">
        <v>259</v>
      </c>
      <c r="D11" s="1">
        <f>IF(Táblázat27810[[#This Row],[Játékos]]&lt;&gt;0,VLOOKUP(Táblázat27810[[#This Row],[Játékos]],Táblázat2456[],2,0),"")</f>
        <v>315</v>
      </c>
      <c r="E11" s="1">
        <f>IF(Táblázat27810[[#This Row],[Játékos]]&lt;&gt;0,VLOOKUP(Táblázat27810[[#This Row],[Játékos]],Táblázat2456[],3,0),"")</f>
        <v>151</v>
      </c>
      <c r="F11" s="1">
        <f>IF(Táblázat27810[[#This Row],[Játékos]]&lt;&gt;0,VLOOKUP(Táblázat27810[[#This Row],[Játékos]],Táblázat2456[],4,0),"")</f>
        <v>13</v>
      </c>
      <c r="G11" s="3">
        <f>IF(Táblázat27810[[#This Row],[Játékos]]&lt;&gt;0,VLOOKUP(Táblázat27810[[#This Row],[Játékos]],Táblázat2456[],5,0),"")</f>
        <v>466</v>
      </c>
      <c r="H11" s="1">
        <f>IF(Táblázat27810[[#This Row],[Játékos2]]&lt;&gt;0,VLOOKUP(Táblázat27810[[#This Row],[Játékos2]],Táblázat2456[],2,0),"")</f>
        <v>307</v>
      </c>
      <c r="I11" s="1">
        <f>IF(Táblázat27810[[#This Row],[Játékos2]]&lt;&gt;0,VLOOKUP(Táblázat27810[[#This Row],[Játékos2]],Táblázat2456[],3,0),"")</f>
        <v>125</v>
      </c>
      <c r="J11" s="1">
        <f>IF(Táblázat27810[[#This Row],[Játékos2]]&lt;&gt;0,VLOOKUP(Táblázat27810[[#This Row],[Játékos2]],Táblázat2456[],4,0),"")</f>
        <v>19</v>
      </c>
      <c r="K11" s="3">
        <f>IF(Táblázat27810[[#This Row],[Játékos2]]&lt;&gt;0,VLOOKUP(Táblázat27810[[#This Row],[Játékos2]],Táblázat2456[],5,0),"")</f>
        <v>432</v>
      </c>
      <c r="L11" s="1">
        <f>IF(Táblázat27810[[#This Row],[Játékos]]&lt;&gt;0,SUM(D11,H11),"")</f>
        <v>622</v>
      </c>
      <c r="M11" s="1">
        <f>IF(Táblázat27810[[#This Row],[Játékos]]&lt;&gt;0,SUM(E11,I11),"")</f>
        <v>276</v>
      </c>
      <c r="N11" s="1">
        <f>IF(Táblázat27810[[#This Row],[Játékos]]&lt;&gt;0,SUM(F11,J11),"")</f>
        <v>32</v>
      </c>
      <c r="O11" s="3">
        <f>IF(Táblázat27810[[#This Row],[Játékos]]&lt;&gt;0,SUM(L11,M11),0)</f>
        <v>898</v>
      </c>
    </row>
    <row r="12" spans="2:15" x14ac:dyDescent="0.25">
      <c r="B12" s="3" t="s">
        <v>364</v>
      </c>
      <c r="C12" s="3" t="s">
        <v>365</v>
      </c>
      <c r="D12" s="1">
        <f>IF(Táblázat27810[[#This Row],[Játékos]]&lt;&gt;0,VLOOKUP(Táblázat27810[[#This Row],[Játékos]],Táblázat2456[],2,0),"")</f>
        <v>299</v>
      </c>
      <c r="E12" s="1">
        <f>IF(Táblázat27810[[#This Row],[Játékos]]&lt;&gt;0,VLOOKUP(Táblázat27810[[#This Row],[Játékos]],Táblázat2456[],3,0),"")</f>
        <v>105</v>
      </c>
      <c r="F12" s="1">
        <f>IF(Táblázat27810[[#This Row],[Játékos]]&lt;&gt;0,VLOOKUP(Táblázat27810[[#This Row],[Játékos]],Táblázat2456[],4,0),"")</f>
        <v>23</v>
      </c>
      <c r="G12" s="3">
        <f>IF(Táblázat27810[[#This Row],[Játékos]]&lt;&gt;0,VLOOKUP(Táblázat27810[[#This Row],[Játékos]],Táblázat2456[],5,0),"")</f>
        <v>404</v>
      </c>
      <c r="H12" s="1">
        <f>IF(Táblázat27810[[#This Row],[Játékos2]]&lt;&gt;0,VLOOKUP(Táblázat27810[[#This Row],[Játékos2]],Táblázat2456[],2,0),"")</f>
        <v>332</v>
      </c>
      <c r="I12" s="1">
        <f>IF(Táblázat27810[[#This Row],[Játékos2]]&lt;&gt;0,VLOOKUP(Táblázat27810[[#This Row],[Játékos2]],Táblázat2456[],3,0),"")</f>
        <v>137</v>
      </c>
      <c r="J12" s="1">
        <f>IF(Táblázat27810[[#This Row],[Játékos2]]&lt;&gt;0,VLOOKUP(Táblázat27810[[#This Row],[Játékos2]],Táblázat2456[],4,0),"")</f>
        <v>12</v>
      </c>
      <c r="K12" s="3">
        <f>IF(Táblázat27810[[#This Row],[Játékos2]]&lt;&gt;0,VLOOKUP(Táblázat27810[[#This Row],[Játékos2]],Táblázat2456[],5,0),"")</f>
        <v>469</v>
      </c>
      <c r="L12" s="1">
        <f>IF(Táblázat27810[[#This Row],[Játékos]]&lt;&gt;0,SUM(D12,H12),"")</f>
        <v>631</v>
      </c>
      <c r="M12" s="1">
        <f>IF(Táblázat27810[[#This Row],[Játékos]]&lt;&gt;0,SUM(E12,I12),"")</f>
        <v>242</v>
      </c>
      <c r="N12" s="1">
        <f>IF(Táblázat27810[[#This Row],[Játékos]]&lt;&gt;0,SUM(F12,J12),"")</f>
        <v>35</v>
      </c>
      <c r="O12" s="3">
        <f>IF(Táblázat27810[[#This Row],[Játékos]]&lt;&gt;0,SUM(L12,M12),0)</f>
        <v>873</v>
      </c>
    </row>
    <row r="13" spans="2:15" x14ac:dyDescent="0.25">
      <c r="B13" s="3" t="s">
        <v>426</v>
      </c>
      <c r="C13" s="3" t="s">
        <v>425</v>
      </c>
      <c r="D13" s="1">
        <f>IF(Táblázat27810[[#This Row],[Játékos]]&lt;&gt;0,VLOOKUP(Táblázat27810[[#This Row],[Játékos]],Táblázat2456[],2,0),"")</f>
        <v>345</v>
      </c>
      <c r="E13" s="1">
        <f>IF(Táblázat27810[[#This Row],[Játékos]]&lt;&gt;0,VLOOKUP(Táblázat27810[[#This Row],[Játékos]],Táblázat2456[],3,0),"")</f>
        <v>108</v>
      </c>
      <c r="F13" s="1">
        <f>IF(Táblázat27810[[#This Row],[Játékos]]&lt;&gt;0,VLOOKUP(Táblázat27810[[#This Row],[Játékos]],Táblázat2456[],4,0),"")</f>
        <v>20</v>
      </c>
      <c r="G13" s="3">
        <f>IF(Táblázat27810[[#This Row],[Játékos]]&lt;&gt;0,VLOOKUP(Táblázat27810[[#This Row],[Játékos]],Táblázat2456[],5,0),"")</f>
        <v>453</v>
      </c>
      <c r="H13" s="1">
        <f>IF(Táblázat27810[[#This Row],[Játékos2]]&lt;&gt;0,VLOOKUP(Táblázat27810[[#This Row],[Játékos2]],Táblázat2456[],2,0),"")</f>
        <v>288</v>
      </c>
      <c r="I13" s="1">
        <f>IF(Táblázat27810[[#This Row],[Játékos2]]&lt;&gt;0,VLOOKUP(Táblázat27810[[#This Row],[Játékos2]],Táblázat2456[],3,0),"")</f>
        <v>103</v>
      </c>
      <c r="J13" s="1">
        <f>IF(Táblázat27810[[#This Row],[Játékos2]]&lt;&gt;0,VLOOKUP(Táblázat27810[[#This Row],[Játékos2]],Táblázat2456[],4,0),"")</f>
        <v>25</v>
      </c>
      <c r="K13" s="3">
        <f>IF(Táblázat27810[[#This Row],[Játékos2]]&lt;&gt;0,VLOOKUP(Táblázat27810[[#This Row],[Játékos2]],Táblázat2456[],5,0),"")</f>
        <v>391</v>
      </c>
      <c r="L13" s="1">
        <f>IF(Táblázat27810[[#This Row],[Játékos]]&lt;&gt;0,SUM(D13,H13),"")</f>
        <v>633</v>
      </c>
      <c r="M13" s="1">
        <f>IF(Táblázat27810[[#This Row],[Játékos]]&lt;&gt;0,SUM(E13,I13),"")</f>
        <v>211</v>
      </c>
      <c r="N13" s="1">
        <f>IF(Táblázat27810[[#This Row],[Játékos]]&lt;&gt;0,SUM(F13,J13),"")</f>
        <v>45</v>
      </c>
      <c r="O13" s="3">
        <f>IF(Táblázat27810[[#This Row],[Játékos]]&lt;&gt;0,SUM(L13,M13),0)</f>
        <v>844</v>
      </c>
    </row>
    <row r="14" spans="2:15" x14ac:dyDescent="0.25">
      <c r="D14" s="1" t="str">
        <f>IF(Táblázat27810[[#This Row],[Játékos]]&lt;&gt;0,VLOOKUP(Táblázat27810[[#This Row],[Játékos]],Táblázat2456[],2,0),"")</f>
        <v/>
      </c>
      <c r="E14" s="1" t="str">
        <f>IF(Táblázat27810[[#This Row],[Játékos]]&lt;&gt;0,VLOOKUP(Táblázat27810[[#This Row],[Játékos]],Táblázat2456[],3,0),"")</f>
        <v/>
      </c>
      <c r="F14" s="1" t="str">
        <f>IF(Táblázat27810[[#This Row],[Játékos]]&lt;&gt;0,VLOOKUP(Táblázat27810[[#This Row],[Játékos]],Táblázat2456[],4,0),"")</f>
        <v/>
      </c>
      <c r="G14" s="3" t="str">
        <f>IF(Táblázat27810[[#This Row],[Játékos]]&lt;&gt;0,VLOOKUP(Táblázat27810[[#This Row],[Játékos]],Táblázat2456[],5,0),"")</f>
        <v/>
      </c>
      <c r="H14" s="1" t="str">
        <f>IF(Táblázat27810[[#This Row],[Játékos2]]&lt;&gt;0,VLOOKUP(Táblázat27810[[#This Row],[Játékos2]],Táblázat2456[],2,0),"")</f>
        <v/>
      </c>
      <c r="I14" s="1" t="str">
        <f>IF(Táblázat27810[[#This Row],[Játékos2]]&lt;&gt;0,VLOOKUP(Táblázat27810[[#This Row],[Játékos2]],Táblázat2456[],3,0),"")</f>
        <v/>
      </c>
      <c r="J14" s="1" t="str">
        <f>IF(Táblázat27810[[#This Row],[Játékos2]]&lt;&gt;0,VLOOKUP(Táblázat27810[[#This Row],[Játékos2]],Táblázat2456[],4,0),"")</f>
        <v/>
      </c>
      <c r="K14" s="3" t="str">
        <f>IF(Táblázat27810[[#This Row],[Játékos2]]&lt;&gt;0,VLOOKUP(Táblázat27810[[#This Row],[Játékos2]],Táblázat2456[],5,0),"")</f>
        <v/>
      </c>
      <c r="L14" s="1" t="str">
        <f>IF(Táblázat27810[[#This Row],[Játékos]]&lt;&gt;0,SUM(D14,H14),"")</f>
        <v/>
      </c>
      <c r="M14" s="1" t="str">
        <f>IF(Táblázat27810[[#This Row],[Játékos]]&lt;&gt;0,SUM(E14,I14),"")</f>
        <v/>
      </c>
      <c r="N14" s="1" t="str">
        <f>IF(Táblázat27810[[#This Row],[Játékos]]&lt;&gt;0,SUM(F14,J14),"")</f>
        <v/>
      </c>
      <c r="O14" s="3">
        <f>IF(Táblázat27810[[#This Row],[Játékos]]&lt;&gt;0,SUM(L14,M14),0)</f>
        <v>0</v>
      </c>
    </row>
    <row r="15" spans="2:15" x14ac:dyDescent="0.25">
      <c r="D15" s="1" t="str">
        <f>IF(Táblázat27810[[#This Row],[Játékos]]&lt;&gt;0,VLOOKUP(Táblázat27810[[#This Row],[Játékos]],Táblázat2456[],2,0),"")</f>
        <v/>
      </c>
      <c r="E15" s="1" t="str">
        <f>IF(Táblázat27810[[#This Row],[Játékos]]&lt;&gt;0,VLOOKUP(Táblázat27810[[#This Row],[Játékos]],Táblázat2456[],3,0),"")</f>
        <v/>
      </c>
      <c r="F15" s="1" t="str">
        <f>IF(Táblázat27810[[#This Row],[Játékos]]&lt;&gt;0,VLOOKUP(Táblázat27810[[#This Row],[Játékos]],Táblázat2456[],4,0),"")</f>
        <v/>
      </c>
      <c r="G15" s="3" t="str">
        <f>IF(Táblázat27810[[#This Row],[Játékos]]&lt;&gt;0,VLOOKUP(Táblázat27810[[#This Row],[Játékos]],Táblázat2456[],5,0),"")</f>
        <v/>
      </c>
      <c r="H15" s="1" t="str">
        <f>IF(Táblázat27810[[#This Row],[Játékos2]]&lt;&gt;0,VLOOKUP(Táblázat27810[[#This Row],[Játékos2]],Táblázat2456[],2,0),"")</f>
        <v/>
      </c>
      <c r="I15" s="1" t="str">
        <f>IF(Táblázat27810[[#This Row],[Játékos2]]&lt;&gt;0,VLOOKUP(Táblázat27810[[#This Row],[Játékos2]],Táblázat2456[],3,0),"")</f>
        <v/>
      </c>
      <c r="J15" s="1" t="str">
        <f>IF(Táblázat27810[[#This Row],[Játékos2]]&lt;&gt;0,VLOOKUP(Táblázat27810[[#This Row],[Játékos2]],Táblázat2456[],4,0),"")</f>
        <v/>
      </c>
      <c r="K15" s="3" t="str">
        <f>IF(Táblázat27810[[#This Row],[Játékos2]]&lt;&gt;0,VLOOKUP(Táblázat27810[[#This Row],[Játékos2]],Táblázat2456[],5,0),"")</f>
        <v/>
      </c>
      <c r="L15" s="1" t="str">
        <f>IF(Táblázat27810[[#This Row],[Játékos]]&lt;&gt;0,SUM(D15,H15),"")</f>
        <v/>
      </c>
      <c r="M15" s="1" t="str">
        <f>IF(Táblázat27810[[#This Row],[Játékos]]&lt;&gt;0,SUM(E15,I15),"")</f>
        <v/>
      </c>
      <c r="N15" s="1" t="str">
        <f>IF(Táblázat27810[[#This Row],[Játékos]]&lt;&gt;0,SUM(F15,J15),"")</f>
        <v/>
      </c>
      <c r="O15" s="3">
        <f>IF(Táblázat27810[[#This Row],[Játékos]]&lt;&gt;0,SUM(L15,M15),0)</f>
        <v>0</v>
      </c>
    </row>
    <row r="16" spans="2:15" x14ac:dyDescent="0.25">
      <c r="D16" s="1" t="str">
        <f>IF(Táblázat27810[[#This Row],[Játékos]]&lt;&gt;0,VLOOKUP(Táblázat27810[[#This Row],[Játékos]],Táblázat2456[],2,0),"")</f>
        <v/>
      </c>
      <c r="E16" s="1" t="str">
        <f>IF(Táblázat27810[[#This Row],[Játékos]]&lt;&gt;0,VLOOKUP(Táblázat27810[[#This Row],[Játékos]],Táblázat2456[],3,0),"")</f>
        <v/>
      </c>
      <c r="F16" s="1" t="str">
        <f>IF(Táblázat27810[[#This Row],[Játékos]]&lt;&gt;0,VLOOKUP(Táblázat27810[[#This Row],[Játékos]],Táblázat2456[],4,0),"")</f>
        <v/>
      </c>
      <c r="G16" s="3" t="str">
        <f>IF(Táblázat27810[[#This Row],[Játékos]]&lt;&gt;0,VLOOKUP(Táblázat27810[[#This Row],[Játékos]],Táblázat2456[],5,0),"")</f>
        <v/>
      </c>
      <c r="H16" s="1" t="str">
        <f>IF(Táblázat27810[[#This Row],[Játékos2]]&lt;&gt;0,VLOOKUP(Táblázat27810[[#This Row],[Játékos2]],Táblázat2456[],2,0),"")</f>
        <v/>
      </c>
      <c r="I16" s="1" t="str">
        <f>IF(Táblázat27810[[#This Row],[Játékos2]]&lt;&gt;0,VLOOKUP(Táblázat27810[[#This Row],[Játékos2]],Táblázat2456[],3,0),"")</f>
        <v/>
      </c>
      <c r="J16" s="1" t="str">
        <f>IF(Táblázat27810[[#This Row],[Játékos2]]&lt;&gt;0,VLOOKUP(Táblázat27810[[#This Row],[Játékos2]],Táblázat2456[],4,0),"")</f>
        <v/>
      </c>
      <c r="K16" s="3" t="str">
        <f>IF(Táblázat27810[[#This Row],[Játékos2]]&lt;&gt;0,VLOOKUP(Táblázat27810[[#This Row],[Játékos2]],Táblázat2456[],5,0),"")</f>
        <v/>
      </c>
      <c r="L16" s="1" t="str">
        <f>IF(Táblázat27810[[#This Row],[Játékos]]&lt;&gt;0,SUM(D16,H16),"")</f>
        <v/>
      </c>
      <c r="M16" s="1" t="str">
        <f>IF(Táblázat27810[[#This Row],[Játékos]]&lt;&gt;0,SUM(E16,I16),"")</f>
        <v/>
      </c>
      <c r="N16" s="1" t="str">
        <f>IF(Táblázat27810[[#This Row],[Játékos]]&lt;&gt;0,SUM(F16,J16),"")</f>
        <v/>
      </c>
      <c r="O16" s="3">
        <f>IF(Táblázat27810[[#This Row],[Játékos]]&lt;&gt;0,SUM(L16,M16),0)</f>
        <v>0</v>
      </c>
    </row>
    <row r="17" spans="4:15" x14ac:dyDescent="0.25">
      <c r="D17" s="1" t="str">
        <f>IF(Táblázat27810[[#This Row],[Játékos]]&lt;&gt;0,VLOOKUP(Táblázat27810[[#This Row],[Játékos]],Táblázat2456[],2,0),"")</f>
        <v/>
      </c>
      <c r="E17" s="1" t="str">
        <f>IF(Táblázat27810[[#This Row],[Játékos]]&lt;&gt;0,VLOOKUP(Táblázat27810[[#This Row],[Játékos]],Táblázat2456[],3,0),"")</f>
        <v/>
      </c>
      <c r="F17" s="1" t="str">
        <f>IF(Táblázat27810[[#This Row],[Játékos]]&lt;&gt;0,VLOOKUP(Táblázat27810[[#This Row],[Játékos]],Táblázat2456[],4,0),"")</f>
        <v/>
      </c>
      <c r="G17" s="3" t="str">
        <f>IF(Táblázat27810[[#This Row],[Játékos]]&lt;&gt;0,VLOOKUP(Táblázat27810[[#This Row],[Játékos]],Táblázat2456[],5,0),"")</f>
        <v/>
      </c>
      <c r="H17" s="1" t="str">
        <f>IF(Táblázat27810[[#This Row],[Játékos2]]&lt;&gt;0,VLOOKUP(Táblázat27810[[#This Row],[Játékos2]],Táblázat2456[],2,0),"")</f>
        <v/>
      </c>
      <c r="I17" s="1" t="str">
        <f>IF(Táblázat27810[[#This Row],[Játékos2]]&lt;&gt;0,VLOOKUP(Táblázat27810[[#This Row],[Játékos2]],Táblázat2456[],3,0),"")</f>
        <v/>
      </c>
      <c r="J17" s="1" t="str">
        <f>IF(Táblázat27810[[#This Row],[Játékos2]]&lt;&gt;0,VLOOKUP(Táblázat27810[[#This Row],[Játékos2]],Táblázat2456[],4,0),"")</f>
        <v/>
      </c>
      <c r="K17" s="3" t="str">
        <f>IF(Táblázat27810[[#This Row],[Játékos2]]&lt;&gt;0,VLOOKUP(Táblázat27810[[#This Row],[Játékos2]],Táblázat2456[],5,0),"")</f>
        <v/>
      </c>
      <c r="L17" s="1" t="str">
        <f>IF(Táblázat27810[[#This Row],[Játékos]]&lt;&gt;0,SUM(D17,H17),"")</f>
        <v/>
      </c>
      <c r="M17" s="1" t="str">
        <f>IF(Táblázat27810[[#This Row],[Játékos]]&lt;&gt;0,SUM(E17,I17),"")</f>
        <v/>
      </c>
      <c r="N17" s="1" t="str">
        <f>IF(Táblázat27810[[#This Row],[Játékos]]&lt;&gt;0,SUM(F17,J17),"")</f>
        <v/>
      </c>
      <c r="O17" s="3">
        <f>IF(Táblázat27810[[#This Row],[Játékos]]&lt;&gt;0,SUM(L17,M17),0)</f>
        <v>0</v>
      </c>
    </row>
    <row r="18" spans="4:15" x14ac:dyDescent="0.25">
      <c r="D18" s="1" t="str">
        <f>IF(Táblázat27810[[#This Row],[Játékos]]&lt;&gt;0,VLOOKUP(Táblázat27810[[#This Row],[Játékos]],Táblázat2456[],2,0),"")</f>
        <v/>
      </c>
      <c r="E18" s="1" t="str">
        <f>IF(Táblázat27810[[#This Row],[Játékos]]&lt;&gt;0,VLOOKUP(Táblázat27810[[#This Row],[Játékos]],Táblázat2456[],3,0),"")</f>
        <v/>
      </c>
      <c r="F18" s="1" t="str">
        <f>IF(Táblázat27810[[#This Row],[Játékos]]&lt;&gt;0,VLOOKUP(Táblázat27810[[#This Row],[Játékos]],Táblázat2456[],4,0),"")</f>
        <v/>
      </c>
      <c r="G18" s="3" t="str">
        <f>IF(Táblázat27810[[#This Row],[Játékos]]&lt;&gt;0,VLOOKUP(Táblázat27810[[#This Row],[Játékos]],Táblázat2456[],5,0),"")</f>
        <v/>
      </c>
      <c r="H18" s="1" t="str">
        <f>IF(Táblázat27810[[#This Row],[Játékos2]]&lt;&gt;0,VLOOKUP(Táblázat27810[[#This Row],[Játékos2]],Táblázat2456[],2,0),"")</f>
        <v/>
      </c>
      <c r="I18" s="1" t="str">
        <f>IF(Táblázat27810[[#This Row],[Játékos2]]&lt;&gt;0,VLOOKUP(Táblázat27810[[#This Row],[Játékos2]],Táblázat2456[],3,0),"")</f>
        <v/>
      </c>
      <c r="J18" s="1" t="str">
        <f>IF(Táblázat27810[[#This Row],[Játékos2]]&lt;&gt;0,VLOOKUP(Táblázat27810[[#This Row],[Játékos2]],Táblázat2456[],4,0),"")</f>
        <v/>
      </c>
      <c r="K18" s="3" t="str">
        <f>IF(Táblázat27810[[#This Row],[Játékos2]]&lt;&gt;0,VLOOKUP(Táblázat27810[[#This Row],[Játékos2]],Táblázat2456[],5,0),"")</f>
        <v/>
      </c>
      <c r="L18" s="1" t="str">
        <f>IF(Táblázat27810[[#This Row],[Játékos]]&lt;&gt;0,SUM(D18,H18),"")</f>
        <v/>
      </c>
      <c r="M18" s="1" t="str">
        <f>IF(Táblázat27810[[#This Row],[Játékos]]&lt;&gt;0,SUM(E18,I18),"")</f>
        <v/>
      </c>
      <c r="N18" s="1" t="str">
        <f>IF(Táblázat27810[[#This Row],[Játékos]]&lt;&gt;0,SUM(F18,J18),"")</f>
        <v/>
      </c>
      <c r="O18" s="3">
        <f>IF(Táblázat27810[[#This Row],[Játékos]]&lt;&gt;0,SUM(L18,M18),0)</f>
        <v>0</v>
      </c>
    </row>
    <row r="19" spans="4:15" x14ac:dyDescent="0.25">
      <c r="D19" s="1" t="str">
        <f>IF(Táblázat27810[[#This Row],[Játékos]]&lt;&gt;0,VLOOKUP(Táblázat27810[[#This Row],[Játékos]],Táblázat2456[],2,0),"")</f>
        <v/>
      </c>
      <c r="E19" s="1" t="str">
        <f>IF(Táblázat27810[[#This Row],[Játékos]]&lt;&gt;0,VLOOKUP(Táblázat27810[[#This Row],[Játékos]],Táblázat2456[],3,0),"")</f>
        <v/>
      </c>
      <c r="F19" s="1" t="str">
        <f>IF(Táblázat27810[[#This Row],[Játékos]]&lt;&gt;0,VLOOKUP(Táblázat27810[[#This Row],[Játékos]],Táblázat2456[],4,0),"")</f>
        <v/>
      </c>
      <c r="G19" s="3" t="str">
        <f>IF(Táblázat27810[[#This Row],[Játékos]]&lt;&gt;0,VLOOKUP(Táblázat27810[[#This Row],[Játékos]],Táblázat2456[],5,0),"")</f>
        <v/>
      </c>
      <c r="H19" s="1" t="str">
        <f>IF(Táblázat27810[[#This Row],[Játékos2]]&lt;&gt;0,VLOOKUP(Táblázat27810[[#This Row],[Játékos2]],Táblázat2456[],2,0),"")</f>
        <v/>
      </c>
      <c r="I19" s="1" t="str">
        <f>IF(Táblázat27810[[#This Row],[Játékos2]]&lt;&gt;0,VLOOKUP(Táblázat27810[[#This Row],[Játékos2]],Táblázat2456[],3,0),"")</f>
        <v/>
      </c>
      <c r="J19" s="1" t="str">
        <f>IF(Táblázat27810[[#This Row],[Játékos2]]&lt;&gt;0,VLOOKUP(Táblázat27810[[#This Row],[Játékos2]],Táblázat2456[],4,0),"")</f>
        <v/>
      </c>
      <c r="K19" s="3" t="str">
        <f>IF(Táblázat27810[[#This Row],[Játékos2]]&lt;&gt;0,VLOOKUP(Táblázat27810[[#This Row],[Játékos2]],Táblázat2456[],5,0),"")</f>
        <v/>
      </c>
      <c r="L19" s="1" t="str">
        <f>IF(Táblázat27810[[#This Row],[Játékos]]&lt;&gt;0,SUM(D19,H19),"")</f>
        <v/>
      </c>
      <c r="M19" s="1" t="str">
        <f>IF(Táblázat27810[[#This Row],[Játékos]]&lt;&gt;0,SUM(E19,I19),"")</f>
        <v/>
      </c>
      <c r="N19" s="1" t="str">
        <f>IF(Táblázat27810[[#This Row],[Játékos]]&lt;&gt;0,SUM(F19,J19),"")</f>
        <v/>
      </c>
      <c r="O19" s="3">
        <f>IF(Táblázat27810[[#This Row],[Játékos]]&lt;&gt;0,SUM(L19,M19),0)</f>
        <v>0</v>
      </c>
    </row>
    <row r="20" spans="4:15" x14ac:dyDescent="0.25">
      <c r="D20" s="1" t="str">
        <f>IF(Táblázat27810[[#This Row],[Játékos]]&lt;&gt;0,VLOOKUP(Táblázat27810[[#This Row],[Játékos]],Táblázat2456[],2,0),"")</f>
        <v/>
      </c>
      <c r="E20" s="1" t="str">
        <f>IF(Táblázat27810[[#This Row],[Játékos]]&lt;&gt;0,VLOOKUP(Táblázat27810[[#This Row],[Játékos]],Táblázat2456[],3,0),"")</f>
        <v/>
      </c>
      <c r="F20" s="1" t="str">
        <f>IF(Táblázat27810[[#This Row],[Játékos]]&lt;&gt;0,VLOOKUP(Táblázat27810[[#This Row],[Játékos]],Táblázat2456[],4,0),"")</f>
        <v/>
      </c>
      <c r="G20" s="3" t="str">
        <f>IF(Táblázat27810[[#This Row],[Játékos]]&lt;&gt;0,VLOOKUP(Táblázat27810[[#This Row],[Játékos]],Táblázat2456[],5,0),"")</f>
        <v/>
      </c>
      <c r="H20" s="1" t="str">
        <f>IF(Táblázat27810[[#This Row],[Játékos2]]&lt;&gt;0,VLOOKUP(Táblázat27810[[#This Row],[Játékos2]],Táblázat2456[],2,0),"")</f>
        <v/>
      </c>
      <c r="I20" s="1" t="str">
        <f>IF(Táblázat27810[[#This Row],[Játékos2]]&lt;&gt;0,VLOOKUP(Táblázat27810[[#This Row],[Játékos2]],Táblázat2456[],3,0),"")</f>
        <v/>
      </c>
      <c r="J20" s="1" t="str">
        <f>IF(Táblázat27810[[#This Row],[Játékos2]]&lt;&gt;0,VLOOKUP(Táblázat27810[[#This Row],[Játékos2]],Táblázat2456[],4,0),"")</f>
        <v/>
      </c>
      <c r="K20" s="3" t="str">
        <f>IF(Táblázat27810[[#This Row],[Játékos2]]&lt;&gt;0,VLOOKUP(Táblázat27810[[#This Row],[Játékos2]],Táblázat2456[],5,0),"")</f>
        <v/>
      </c>
      <c r="L20" s="1" t="str">
        <f>IF(Táblázat27810[[#This Row],[Játékos]]&lt;&gt;0,SUM(D20,H20),"")</f>
        <v/>
      </c>
      <c r="M20" s="1" t="str">
        <f>IF(Táblázat27810[[#This Row],[Játékos]]&lt;&gt;0,SUM(E20,I20),"")</f>
        <v/>
      </c>
      <c r="N20" s="1" t="str">
        <f>IF(Táblázat27810[[#This Row],[Játékos]]&lt;&gt;0,SUM(F20,J20),"")</f>
        <v/>
      </c>
      <c r="O20" s="3">
        <f>IF(Táblázat27810[[#This Row],[Játékos]]&lt;&gt;0,SUM(L20,M20),0)</f>
        <v>0</v>
      </c>
    </row>
    <row r="21" spans="4:15" x14ac:dyDescent="0.25">
      <c r="D21" s="1" t="str">
        <f>IF(Táblázat27810[[#This Row],[Játékos]]&lt;&gt;0,VLOOKUP(Táblázat27810[[#This Row],[Játékos]],Táblázat2456[],2,0),"")</f>
        <v/>
      </c>
      <c r="E21" s="1" t="str">
        <f>IF(Táblázat27810[[#This Row],[Játékos]]&lt;&gt;0,VLOOKUP(Táblázat27810[[#This Row],[Játékos]],Táblázat2456[],3,0),"")</f>
        <v/>
      </c>
      <c r="F21" s="1" t="str">
        <f>IF(Táblázat27810[[#This Row],[Játékos]]&lt;&gt;0,VLOOKUP(Táblázat27810[[#This Row],[Játékos]],Táblázat2456[],4,0),"")</f>
        <v/>
      </c>
      <c r="G21" s="3" t="str">
        <f>IF(Táblázat27810[[#This Row],[Játékos]]&lt;&gt;0,VLOOKUP(Táblázat27810[[#This Row],[Játékos]],Táblázat2456[],5,0),"")</f>
        <v/>
      </c>
      <c r="H21" s="1" t="str">
        <f>IF(Táblázat27810[[#This Row],[Játékos2]]&lt;&gt;0,VLOOKUP(Táblázat27810[[#This Row],[Játékos2]],Táblázat2456[],2,0),"")</f>
        <v/>
      </c>
      <c r="I21" s="1" t="str">
        <f>IF(Táblázat27810[[#This Row],[Játékos2]]&lt;&gt;0,VLOOKUP(Táblázat27810[[#This Row],[Játékos2]],Táblázat2456[],3,0),"")</f>
        <v/>
      </c>
      <c r="J21" s="1" t="str">
        <f>IF(Táblázat27810[[#This Row],[Játékos2]]&lt;&gt;0,VLOOKUP(Táblázat27810[[#This Row],[Játékos2]],Táblázat2456[],4,0),"")</f>
        <v/>
      </c>
      <c r="K21" s="3" t="str">
        <f>IF(Táblázat27810[[#This Row],[Játékos2]]&lt;&gt;0,VLOOKUP(Táblázat27810[[#This Row],[Játékos2]],Táblázat2456[],5,0),"")</f>
        <v/>
      </c>
      <c r="L21" s="1" t="str">
        <f>IF(Táblázat27810[[#This Row],[Játékos]]&lt;&gt;0,SUM(D21,H21),"")</f>
        <v/>
      </c>
      <c r="M21" s="1" t="str">
        <f>IF(Táblázat27810[[#This Row],[Játékos]]&lt;&gt;0,SUM(E21,I21),"")</f>
        <v/>
      </c>
      <c r="N21" s="1" t="str">
        <f>IF(Táblázat27810[[#This Row],[Játékos]]&lt;&gt;0,SUM(F21,J21),"")</f>
        <v/>
      </c>
      <c r="O21" s="3">
        <f>IF(Táblázat27810[[#This Row],[Játékos]]&lt;&gt;0,SUM(L21,M21),0)</f>
        <v>0</v>
      </c>
    </row>
    <row r="22" spans="4:15" x14ac:dyDescent="0.25">
      <c r="D22" s="1" t="str">
        <f>IF(Táblázat27810[[#This Row],[Játékos]]&lt;&gt;0,VLOOKUP(Táblázat27810[[#This Row],[Játékos]],Táblázat2456[],2,0),"")</f>
        <v/>
      </c>
      <c r="E22" s="1" t="str">
        <f>IF(Táblázat27810[[#This Row],[Játékos]]&lt;&gt;0,VLOOKUP(Táblázat27810[[#This Row],[Játékos]],Táblázat2456[],3,0),"")</f>
        <v/>
      </c>
      <c r="F22" s="1" t="str">
        <f>IF(Táblázat27810[[#This Row],[Játékos]]&lt;&gt;0,VLOOKUP(Táblázat27810[[#This Row],[Játékos]],Táblázat2456[],4,0),"")</f>
        <v/>
      </c>
      <c r="G22" s="3" t="str">
        <f>IF(Táblázat27810[[#This Row],[Játékos]]&lt;&gt;0,VLOOKUP(Táblázat27810[[#This Row],[Játékos]],Táblázat2456[],5,0),"")</f>
        <v/>
      </c>
      <c r="H22" s="1" t="str">
        <f>IF(Táblázat27810[[#This Row],[Játékos2]]&lt;&gt;0,VLOOKUP(Táblázat27810[[#This Row],[Játékos2]],Táblázat2456[],2,0),"")</f>
        <v/>
      </c>
      <c r="I22" s="1" t="str">
        <f>IF(Táblázat27810[[#This Row],[Játékos2]]&lt;&gt;0,VLOOKUP(Táblázat27810[[#This Row],[Játékos2]],Táblázat2456[],3,0),"")</f>
        <v/>
      </c>
      <c r="J22" s="1" t="str">
        <f>IF(Táblázat27810[[#This Row],[Játékos2]]&lt;&gt;0,VLOOKUP(Táblázat27810[[#This Row],[Játékos2]],Táblázat2456[],4,0),"")</f>
        <v/>
      </c>
      <c r="K22" s="3" t="str">
        <f>IF(Táblázat27810[[#This Row],[Játékos2]]&lt;&gt;0,VLOOKUP(Táblázat27810[[#This Row],[Játékos2]],Táblázat2456[],5,0),"")</f>
        <v/>
      </c>
      <c r="L22" s="1" t="str">
        <f>IF(Táblázat27810[[#This Row],[Játékos]]&lt;&gt;0,SUM(D22,H22),"")</f>
        <v/>
      </c>
      <c r="M22" s="1" t="str">
        <f>IF(Táblázat27810[[#This Row],[Játékos]]&lt;&gt;0,SUM(E22,I22),"")</f>
        <v/>
      </c>
      <c r="N22" s="1" t="str">
        <f>IF(Táblázat27810[[#This Row],[Játékos]]&lt;&gt;0,SUM(F22,J22),"")</f>
        <v/>
      </c>
      <c r="O22" s="3">
        <f>IF(Táblázat27810[[#This Row],[Játékos]]&lt;&gt;0,SUM(L22,M22),0)</f>
        <v>0</v>
      </c>
    </row>
    <row r="23" spans="4:15" x14ac:dyDescent="0.25">
      <c r="D23" s="1" t="str">
        <f>IF(Táblázat27810[[#This Row],[Játékos]]&lt;&gt;0,VLOOKUP(Táblázat27810[[#This Row],[Játékos]],Táblázat2456[],2,0),"")</f>
        <v/>
      </c>
      <c r="E23" s="1" t="str">
        <f>IF(Táblázat27810[[#This Row],[Játékos]]&lt;&gt;0,VLOOKUP(Táblázat27810[[#This Row],[Játékos]],Táblázat2456[],3,0),"")</f>
        <v/>
      </c>
      <c r="F23" s="1" t="str">
        <f>IF(Táblázat27810[[#This Row],[Játékos]]&lt;&gt;0,VLOOKUP(Táblázat27810[[#This Row],[Játékos]],Táblázat2456[],4,0),"")</f>
        <v/>
      </c>
      <c r="G23" s="3" t="str">
        <f>IF(Táblázat27810[[#This Row],[Játékos]]&lt;&gt;0,VLOOKUP(Táblázat27810[[#This Row],[Játékos]],Táblázat2456[],5,0),"")</f>
        <v/>
      </c>
      <c r="H23" s="1" t="str">
        <f>IF(Táblázat27810[[#This Row],[Játékos2]]&lt;&gt;0,VLOOKUP(Táblázat27810[[#This Row],[Játékos2]],Táblázat2456[],2,0),"")</f>
        <v/>
      </c>
      <c r="I23" s="1" t="str">
        <f>IF(Táblázat27810[[#This Row],[Játékos2]]&lt;&gt;0,VLOOKUP(Táblázat27810[[#This Row],[Játékos2]],Táblázat2456[],3,0),"")</f>
        <v/>
      </c>
      <c r="J23" s="1" t="str">
        <f>IF(Táblázat27810[[#This Row],[Játékos2]]&lt;&gt;0,VLOOKUP(Táblázat27810[[#This Row],[Játékos2]],Táblázat2456[],4,0),"")</f>
        <v/>
      </c>
      <c r="K23" s="3" t="str">
        <f>IF(Táblázat27810[[#This Row],[Játékos2]]&lt;&gt;0,VLOOKUP(Táblázat27810[[#This Row],[Játékos2]],Táblázat2456[],5,0),"")</f>
        <v/>
      </c>
      <c r="L23" s="1" t="str">
        <f>IF(Táblázat27810[[#This Row],[Játékos]]&lt;&gt;0,SUM(D23,H23),"")</f>
        <v/>
      </c>
      <c r="M23" s="1" t="str">
        <f>IF(Táblázat27810[[#This Row],[Játékos]]&lt;&gt;0,SUM(E23,I23),"")</f>
        <v/>
      </c>
      <c r="N23" s="1" t="str">
        <f>IF(Táblázat27810[[#This Row],[Játékos]]&lt;&gt;0,SUM(F23,J23),"")</f>
        <v/>
      </c>
      <c r="O23" s="3">
        <f>IF(Táblázat27810[[#This Row],[Játékos]]&lt;&gt;0,SUM(L23,M23),0)</f>
        <v>0</v>
      </c>
    </row>
    <row r="24" spans="4:15" x14ac:dyDescent="0.25">
      <c r="D24" s="1" t="str">
        <f>IF(Táblázat27810[[#This Row],[Játékos]]&lt;&gt;0,VLOOKUP(Táblázat27810[[#This Row],[Játékos]],Táblázat2456[],2,0),"")</f>
        <v/>
      </c>
      <c r="E24" s="1" t="str">
        <f>IF(Táblázat27810[[#This Row],[Játékos]]&lt;&gt;0,VLOOKUP(Táblázat27810[[#This Row],[Játékos]],Táblázat2456[],3,0),"")</f>
        <v/>
      </c>
      <c r="F24" s="1" t="str">
        <f>IF(Táblázat27810[[#This Row],[Játékos]]&lt;&gt;0,VLOOKUP(Táblázat27810[[#This Row],[Játékos]],Táblázat2456[],4,0),"")</f>
        <v/>
      </c>
      <c r="G24" s="3" t="str">
        <f>IF(Táblázat27810[[#This Row],[Játékos]]&lt;&gt;0,VLOOKUP(Táblázat27810[[#This Row],[Játékos]],Táblázat2456[],5,0),"")</f>
        <v/>
      </c>
      <c r="H24" s="1" t="str">
        <f>IF(Táblázat27810[[#This Row],[Játékos2]]&lt;&gt;0,VLOOKUP(Táblázat27810[[#This Row],[Játékos2]],Táblázat2456[],2,0),"")</f>
        <v/>
      </c>
      <c r="I24" s="1" t="str">
        <f>IF(Táblázat27810[[#This Row],[Játékos2]]&lt;&gt;0,VLOOKUP(Táblázat27810[[#This Row],[Játékos2]],Táblázat2456[],3,0),"")</f>
        <v/>
      </c>
      <c r="J24" s="1" t="str">
        <f>IF(Táblázat27810[[#This Row],[Játékos2]]&lt;&gt;0,VLOOKUP(Táblázat27810[[#This Row],[Játékos2]],Táblázat2456[],4,0),"")</f>
        <v/>
      </c>
      <c r="K24" s="3" t="str">
        <f>IF(Táblázat27810[[#This Row],[Játékos2]]&lt;&gt;0,VLOOKUP(Táblázat27810[[#This Row],[Játékos2]],Táblázat2456[],5,0),"")</f>
        <v/>
      </c>
      <c r="L24" s="1" t="str">
        <f>IF(Táblázat27810[[#This Row],[Játékos]]&lt;&gt;0,SUM(D24,H24),"")</f>
        <v/>
      </c>
      <c r="M24" s="1" t="str">
        <f>IF(Táblázat27810[[#This Row],[Játékos]]&lt;&gt;0,SUM(E24,I24),"")</f>
        <v/>
      </c>
      <c r="N24" s="1" t="str">
        <f>IF(Táblázat27810[[#This Row],[Játékos]]&lt;&gt;0,SUM(F24,J24),"")</f>
        <v/>
      </c>
      <c r="O24" s="3">
        <f>IF(Táblázat27810[[#This Row],[Játékos]]&lt;&gt;0,SUM(L24,M24),0)</f>
        <v>0</v>
      </c>
    </row>
    <row r="25" spans="4:15" x14ac:dyDescent="0.25">
      <c r="D25" s="1" t="str">
        <f>IF(Táblázat27810[[#This Row],[Játékos]]&lt;&gt;0,VLOOKUP(Táblázat27810[[#This Row],[Játékos]],Táblázat2456[],2,0),"")</f>
        <v/>
      </c>
      <c r="E25" s="1" t="str">
        <f>IF(Táblázat27810[[#This Row],[Játékos]]&lt;&gt;0,VLOOKUP(Táblázat27810[[#This Row],[Játékos]],Táblázat2456[],3,0),"")</f>
        <v/>
      </c>
      <c r="F25" s="1" t="str">
        <f>IF(Táblázat27810[[#This Row],[Játékos]]&lt;&gt;0,VLOOKUP(Táblázat27810[[#This Row],[Játékos]],Táblázat2456[],4,0),"")</f>
        <v/>
      </c>
      <c r="G25" s="3" t="str">
        <f>IF(Táblázat27810[[#This Row],[Játékos]]&lt;&gt;0,VLOOKUP(Táblázat27810[[#This Row],[Játékos]],Táblázat2456[],5,0),"")</f>
        <v/>
      </c>
      <c r="H25" s="1" t="str">
        <f>IF(Táblázat27810[[#This Row],[Játékos2]]&lt;&gt;0,VLOOKUP(Táblázat27810[[#This Row],[Játékos2]],Táblázat2456[],2,0),"")</f>
        <v/>
      </c>
      <c r="I25" s="1" t="str">
        <f>IF(Táblázat27810[[#This Row],[Játékos2]]&lt;&gt;0,VLOOKUP(Táblázat27810[[#This Row],[Játékos2]],Táblázat2456[],3,0),"")</f>
        <v/>
      </c>
      <c r="J25" s="1" t="str">
        <f>IF(Táblázat27810[[#This Row],[Játékos2]]&lt;&gt;0,VLOOKUP(Táblázat27810[[#This Row],[Játékos2]],Táblázat2456[],4,0),"")</f>
        <v/>
      </c>
      <c r="K25" s="3" t="str">
        <f>IF(Táblázat27810[[#This Row],[Játékos2]]&lt;&gt;0,VLOOKUP(Táblázat27810[[#This Row],[Játékos2]],Táblázat2456[],5,0),"")</f>
        <v/>
      </c>
      <c r="L25" s="1" t="str">
        <f>IF(Táblázat27810[[#This Row],[Játékos]]&lt;&gt;0,SUM(D25,H25),"")</f>
        <v/>
      </c>
      <c r="M25" s="1" t="str">
        <f>IF(Táblázat27810[[#This Row],[Játékos]]&lt;&gt;0,SUM(E25,I25),"")</f>
        <v/>
      </c>
      <c r="N25" s="1" t="str">
        <f>IF(Táblázat27810[[#This Row],[Játékos]]&lt;&gt;0,SUM(F25,J25),"")</f>
        <v/>
      </c>
      <c r="O25" s="3">
        <f>IF(Táblázat27810[[#This Row],[Játékos]]&lt;&gt;0,SUM(L25,M25),0)</f>
        <v>0</v>
      </c>
    </row>
    <row r="26" spans="4:15" x14ac:dyDescent="0.25">
      <c r="D26" s="1" t="str">
        <f>IF(Táblázat27810[[#This Row],[Játékos]]&lt;&gt;0,VLOOKUP(Táblázat27810[[#This Row],[Játékos]],Táblázat2456[],2,0),"")</f>
        <v/>
      </c>
      <c r="E26" s="1" t="str">
        <f>IF(Táblázat27810[[#This Row],[Játékos]]&lt;&gt;0,VLOOKUP(Táblázat27810[[#This Row],[Játékos]],Táblázat2456[],3,0),"")</f>
        <v/>
      </c>
      <c r="F26" s="1" t="str">
        <f>IF(Táblázat27810[[#This Row],[Játékos]]&lt;&gt;0,VLOOKUP(Táblázat27810[[#This Row],[Játékos]],Táblázat2456[],4,0),"")</f>
        <v/>
      </c>
      <c r="G26" s="3" t="str">
        <f>IF(Táblázat27810[[#This Row],[Játékos]]&lt;&gt;0,VLOOKUP(Táblázat27810[[#This Row],[Játékos]],Táblázat2456[],5,0),"")</f>
        <v/>
      </c>
      <c r="H26" s="1" t="str">
        <f>IF(Táblázat27810[[#This Row],[Játékos2]]&lt;&gt;0,VLOOKUP(Táblázat27810[[#This Row],[Játékos2]],Táblázat2456[],2,0),"")</f>
        <v/>
      </c>
      <c r="I26" s="1" t="str">
        <f>IF(Táblázat27810[[#This Row],[Játékos2]]&lt;&gt;0,VLOOKUP(Táblázat27810[[#This Row],[Játékos2]],Táblázat2456[],3,0),"")</f>
        <v/>
      </c>
      <c r="J26" s="1" t="str">
        <f>IF(Táblázat27810[[#This Row],[Játékos2]]&lt;&gt;0,VLOOKUP(Táblázat27810[[#This Row],[Játékos2]],Táblázat2456[],4,0),"")</f>
        <v/>
      </c>
      <c r="K26" s="3" t="str">
        <f>IF(Táblázat27810[[#This Row],[Játékos2]]&lt;&gt;0,VLOOKUP(Táblázat27810[[#This Row],[Játékos2]],Táblázat2456[],5,0),"")</f>
        <v/>
      </c>
      <c r="L26" s="1" t="str">
        <f>IF(Táblázat27810[[#This Row],[Játékos]]&lt;&gt;0,SUM(D26,H26),"")</f>
        <v/>
      </c>
      <c r="M26" s="1" t="str">
        <f>IF(Táblázat27810[[#This Row],[Játékos]]&lt;&gt;0,SUM(E26,I26),"")</f>
        <v/>
      </c>
      <c r="N26" s="1" t="str">
        <f>IF(Táblázat27810[[#This Row],[Játékos]]&lt;&gt;0,SUM(F26,J26),"")</f>
        <v/>
      </c>
      <c r="O26" s="3">
        <f>IF(Táblázat27810[[#This Row],[Játékos]]&lt;&gt;0,SUM(L26,M26),0)</f>
        <v>0</v>
      </c>
    </row>
    <row r="27" spans="4:15" x14ac:dyDescent="0.25">
      <c r="D27" s="1" t="str">
        <f>IF(Táblázat27810[[#This Row],[Játékos]]&lt;&gt;0,VLOOKUP(Táblázat27810[[#This Row],[Játékos]],Táblázat2456[],2,0),"")</f>
        <v/>
      </c>
      <c r="E27" s="1" t="str">
        <f>IF(Táblázat27810[[#This Row],[Játékos]]&lt;&gt;0,VLOOKUP(Táblázat27810[[#This Row],[Játékos]],Táblázat2456[],3,0),"")</f>
        <v/>
      </c>
      <c r="F27" s="1" t="str">
        <f>IF(Táblázat27810[[#This Row],[Játékos]]&lt;&gt;0,VLOOKUP(Táblázat27810[[#This Row],[Játékos]],Táblázat2456[],4,0),"")</f>
        <v/>
      </c>
      <c r="G27" s="3" t="str">
        <f>IF(Táblázat27810[[#This Row],[Játékos]]&lt;&gt;0,VLOOKUP(Táblázat27810[[#This Row],[Játékos]],Táblázat2456[],5,0),"")</f>
        <v/>
      </c>
      <c r="H27" s="1" t="str">
        <f>IF(Táblázat27810[[#This Row],[Játékos2]]&lt;&gt;0,VLOOKUP(Táblázat27810[[#This Row],[Játékos2]],Táblázat2456[],2,0),"")</f>
        <v/>
      </c>
      <c r="I27" s="1" t="str">
        <f>IF(Táblázat27810[[#This Row],[Játékos2]]&lt;&gt;0,VLOOKUP(Táblázat27810[[#This Row],[Játékos2]],Táblázat2456[],3,0),"")</f>
        <v/>
      </c>
      <c r="J27" s="1" t="str">
        <f>IF(Táblázat27810[[#This Row],[Játékos2]]&lt;&gt;0,VLOOKUP(Táblázat27810[[#This Row],[Játékos2]],Táblázat2456[],4,0),"")</f>
        <v/>
      </c>
      <c r="K27" s="3" t="str">
        <f>IF(Táblázat27810[[#This Row],[Játékos2]]&lt;&gt;0,VLOOKUP(Táblázat27810[[#This Row],[Játékos2]],Táblázat2456[],5,0),"")</f>
        <v/>
      </c>
      <c r="L27" s="1" t="str">
        <f>IF(Táblázat27810[[#This Row],[Játékos]]&lt;&gt;0,SUM(D27,H27),"")</f>
        <v/>
      </c>
      <c r="M27" s="1" t="str">
        <f>IF(Táblázat27810[[#This Row],[Játékos]]&lt;&gt;0,SUM(E27,I27),"")</f>
        <v/>
      </c>
      <c r="N27" s="1" t="str">
        <f>IF(Táblázat27810[[#This Row],[Játékos]]&lt;&gt;0,SUM(F27,J27),"")</f>
        <v/>
      </c>
      <c r="O27" s="3">
        <f>IF(Táblázat27810[[#This Row],[Játékos]]&lt;&gt;0,SUM(L27,M27),0)</f>
        <v>0</v>
      </c>
    </row>
    <row r="28" spans="4:15" x14ac:dyDescent="0.25">
      <c r="D28" s="1" t="str">
        <f>IF(Táblázat27810[[#This Row],[Játékos]]&lt;&gt;0,VLOOKUP(Táblázat27810[[#This Row],[Játékos]],Táblázat2456[],2,0),"")</f>
        <v/>
      </c>
      <c r="E28" s="1" t="str">
        <f>IF(Táblázat27810[[#This Row],[Játékos]]&lt;&gt;0,VLOOKUP(Táblázat27810[[#This Row],[Játékos]],Táblázat2456[],3,0),"")</f>
        <v/>
      </c>
      <c r="F28" s="1" t="str">
        <f>IF(Táblázat27810[[#This Row],[Játékos]]&lt;&gt;0,VLOOKUP(Táblázat27810[[#This Row],[Játékos]],Táblázat2456[],4,0),"")</f>
        <v/>
      </c>
      <c r="G28" s="3" t="str">
        <f>IF(Táblázat27810[[#This Row],[Játékos]]&lt;&gt;0,VLOOKUP(Táblázat27810[[#This Row],[Játékos]],Táblázat2456[],5,0),"")</f>
        <v/>
      </c>
      <c r="H28" s="1" t="str">
        <f>IF(Táblázat27810[[#This Row],[Játékos2]]&lt;&gt;0,VLOOKUP(Táblázat27810[[#This Row],[Játékos2]],Táblázat2456[],2,0),"")</f>
        <v/>
      </c>
      <c r="I28" s="1" t="str">
        <f>IF(Táblázat27810[[#This Row],[Játékos2]]&lt;&gt;0,VLOOKUP(Táblázat27810[[#This Row],[Játékos2]],Táblázat2456[],3,0),"")</f>
        <v/>
      </c>
      <c r="J28" s="1" t="str">
        <f>IF(Táblázat27810[[#This Row],[Játékos2]]&lt;&gt;0,VLOOKUP(Táblázat27810[[#This Row],[Játékos2]],Táblázat2456[],4,0),"")</f>
        <v/>
      </c>
      <c r="K28" s="3" t="str">
        <f>IF(Táblázat27810[[#This Row],[Játékos2]]&lt;&gt;0,VLOOKUP(Táblázat27810[[#This Row],[Játékos2]],Táblázat2456[],5,0),"")</f>
        <v/>
      </c>
      <c r="L28" s="1" t="str">
        <f>IF(Táblázat27810[[#This Row],[Játékos]]&lt;&gt;0,SUM(D28,H28),"")</f>
        <v/>
      </c>
      <c r="M28" s="1" t="str">
        <f>IF(Táblázat27810[[#This Row],[Játékos]]&lt;&gt;0,SUM(E28,I28),"")</f>
        <v/>
      </c>
      <c r="N28" s="1" t="str">
        <f>IF(Táblázat27810[[#This Row],[Játékos]]&lt;&gt;0,SUM(F28,J28),"")</f>
        <v/>
      </c>
      <c r="O28" s="3">
        <f>IF(Táblázat27810[[#This Row],[Játékos]]&lt;&gt;0,SUM(L28,M28),0)</f>
        <v>0</v>
      </c>
    </row>
    <row r="29" spans="4:15" x14ac:dyDescent="0.25">
      <c r="D29" s="1" t="str">
        <f>IF(Táblázat27810[[#This Row],[Játékos]]&lt;&gt;0,VLOOKUP(Táblázat27810[[#This Row],[Játékos]],Táblázat2456[],2,0),"")</f>
        <v/>
      </c>
      <c r="E29" s="1" t="str">
        <f>IF(Táblázat27810[[#This Row],[Játékos]]&lt;&gt;0,VLOOKUP(Táblázat27810[[#This Row],[Játékos]],Táblázat2456[],3,0),"")</f>
        <v/>
      </c>
      <c r="F29" s="1" t="str">
        <f>IF(Táblázat27810[[#This Row],[Játékos]]&lt;&gt;0,VLOOKUP(Táblázat27810[[#This Row],[Játékos]],Táblázat2456[],4,0),"")</f>
        <v/>
      </c>
      <c r="G29" s="3" t="str">
        <f>IF(Táblázat27810[[#This Row],[Játékos]]&lt;&gt;0,VLOOKUP(Táblázat27810[[#This Row],[Játékos]],Táblázat2456[],5,0),"")</f>
        <v/>
      </c>
      <c r="H29" s="1" t="str">
        <f>IF(Táblázat27810[[#This Row],[Játékos2]]&lt;&gt;0,VLOOKUP(Táblázat27810[[#This Row],[Játékos2]],Táblázat2456[],2,0),"")</f>
        <v/>
      </c>
      <c r="I29" s="1" t="str">
        <f>IF(Táblázat27810[[#This Row],[Játékos2]]&lt;&gt;0,VLOOKUP(Táblázat27810[[#This Row],[Játékos2]],Táblázat2456[],3,0),"")</f>
        <v/>
      </c>
      <c r="J29" s="1" t="str">
        <f>IF(Táblázat27810[[#This Row],[Játékos2]]&lt;&gt;0,VLOOKUP(Táblázat27810[[#This Row],[Játékos2]],Táblázat2456[],4,0),"")</f>
        <v/>
      </c>
      <c r="K29" s="3" t="str">
        <f>IF(Táblázat27810[[#This Row],[Játékos2]]&lt;&gt;0,VLOOKUP(Táblázat27810[[#This Row],[Játékos2]],Táblázat2456[],5,0),"")</f>
        <v/>
      </c>
      <c r="L29" s="1" t="str">
        <f>IF(Táblázat27810[[#This Row],[Játékos]]&lt;&gt;0,SUM(D29,H29),"")</f>
        <v/>
      </c>
      <c r="M29" s="1" t="str">
        <f>IF(Táblázat27810[[#This Row],[Játékos]]&lt;&gt;0,SUM(E29,I29),"")</f>
        <v/>
      </c>
      <c r="N29" s="1" t="str">
        <f>IF(Táblázat27810[[#This Row],[Játékos]]&lt;&gt;0,SUM(F29,J29),"")</f>
        <v/>
      </c>
      <c r="O29" s="3">
        <f>IF(Táblázat27810[[#This Row],[Játékos]]&lt;&gt;0,SUM(L29,M29),0)</f>
        <v>0</v>
      </c>
    </row>
    <row r="30" spans="4:15" x14ac:dyDescent="0.25">
      <c r="D30" s="1" t="str">
        <f>IF(Táblázat27810[[#This Row],[Játékos]]&lt;&gt;0,VLOOKUP(Táblázat27810[[#This Row],[Játékos]],Táblázat2456[],2,0),"")</f>
        <v/>
      </c>
      <c r="E30" s="1" t="str">
        <f>IF(Táblázat27810[[#This Row],[Játékos]]&lt;&gt;0,VLOOKUP(Táblázat27810[[#This Row],[Játékos]],Táblázat2456[],3,0),"")</f>
        <v/>
      </c>
      <c r="F30" s="1" t="str">
        <f>IF(Táblázat27810[[#This Row],[Játékos]]&lt;&gt;0,VLOOKUP(Táblázat27810[[#This Row],[Játékos]],Táblázat2456[],4,0),"")</f>
        <v/>
      </c>
      <c r="G30" s="3" t="str">
        <f>IF(Táblázat27810[[#This Row],[Játékos]]&lt;&gt;0,VLOOKUP(Táblázat27810[[#This Row],[Játékos]],Táblázat2456[],5,0),"")</f>
        <v/>
      </c>
      <c r="H30" s="1" t="str">
        <f>IF(Táblázat27810[[#This Row],[Játékos2]]&lt;&gt;0,VLOOKUP(Táblázat27810[[#This Row],[Játékos2]],Táblázat2456[],2,0),"")</f>
        <v/>
      </c>
      <c r="I30" s="1" t="str">
        <f>IF(Táblázat27810[[#This Row],[Játékos2]]&lt;&gt;0,VLOOKUP(Táblázat27810[[#This Row],[Játékos2]],Táblázat2456[],3,0),"")</f>
        <v/>
      </c>
      <c r="J30" s="1" t="str">
        <f>IF(Táblázat27810[[#This Row],[Játékos2]]&lt;&gt;0,VLOOKUP(Táblázat27810[[#This Row],[Játékos2]],Táblázat2456[],4,0),"")</f>
        <v/>
      </c>
      <c r="K30" s="3" t="str">
        <f>IF(Táblázat27810[[#This Row],[Játékos2]]&lt;&gt;0,VLOOKUP(Táblázat27810[[#This Row],[Játékos2]],Táblázat2456[],5,0),"")</f>
        <v/>
      </c>
      <c r="L30" s="1" t="str">
        <f>IF(Táblázat27810[[#This Row],[Játékos]]&lt;&gt;0,SUM(D30,H30),"")</f>
        <v/>
      </c>
      <c r="M30" s="1" t="str">
        <f>IF(Táblázat27810[[#This Row],[Játékos]]&lt;&gt;0,SUM(E30,I30),"")</f>
        <v/>
      </c>
      <c r="N30" s="1" t="str">
        <f>IF(Táblázat27810[[#This Row],[Játékos]]&lt;&gt;0,SUM(F30,J30),"")</f>
        <v/>
      </c>
      <c r="O30" s="3">
        <f>IF(Táblázat27810[[#This Row],[Játékos]]&lt;&gt;0,SUM(L30,M30),0)</f>
        <v>0</v>
      </c>
    </row>
    <row r="31" spans="4:15" x14ac:dyDescent="0.25">
      <c r="D31" s="1" t="str">
        <f>IF(Táblázat27810[[#This Row],[Játékos]]&lt;&gt;0,VLOOKUP(Táblázat27810[[#This Row],[Játékos]],Táblázat2456[],2,0),"")</f>
        <v/>
      </c>
      <c r="E31" s="1" t="str">
        <f>IF(Táblázat27810[[#This Row],[Játékos]]&lt;&gt;0,VLOOKUP(Táblázat27810[[#This Row],[Játékos]],Táblázat2456[],3,0),"")</f>
        <v/>
      </c>
      <c r="F31" s="1" t="str">
        <f>IF(Táblázat27810[[#This Row],[Játékos]]&lt;&gt;0,VLOOKUP(Táblázat27810[[#This Row],[Játékos]],Táblázat2456[],4,0),"")</f>
        <v/>
      </c>
      <c r="G31" s="3" t="str">
        <f>IF(Táblázat27810[[#This Row],[Játékos]]&lt;&gt;0,VLOOKUP(Táblázat27810[[#This Row],[Játékos]],Táblázat2456[],5,0),"")</f>
        <v/>
      </c>
      <c r="H31" s="1" t="str">
        <f>IF(Táblázat27810[[#This Row],[Játékos2]]&lt;&gt;0,VLOOKUP(Táblázat27810[[#This Row],[Játékos2]],Táblázat2456[],2,0),"")</f>
        <v/>
      </c>
      <c r="I31" s="1" t="str">
        <f>IF(Táblázat27810[[#This Row],[Játékos2]]&lt;&gt;0,VLOOKUP(Táblázat27810[[#This Row],[Játékos2]],Táblázat2456[],3,0),"")</f>
        <v/>
      </c>
      <c r="J31" s="1" t="str">
        <f>IF(Táblázat27810[[#This Row],[Játékos2]]&lt;&gt;0,VLOOKUP(Táblázat27810[[#This Row],[Játékos2]],Táblázat2456[],4,0),"")</f>
        <v/>
      </c>
      <c r="K31" s="3" t="str">
        <f>IF(Táblázat27810[[#This Row],[Játékos2]]&lt;&gt;0,VLOOKUP(Táblázat27810[[#This Row],[Játékos2]],Táblázat2456[],5,0),"")</f>
        <v/>
      </c>
      <c r="L31" s="1" t="str">
        <f>IF(Táblázat27810[[#This Row],[Játékos]]&lt;&gt;0,SUM(D31,H31),"")</f>
        <v/>
      </c>
      <c r="M31" s="1" t="str">
        <f>IF(Táblázat27810[[#This Row],[Játékos]]&lt;&gt;0,SUM(E31,I31),"")</f>
        <v/>
      </c>
      <c r="N31" s="1" t="str">
        <f>IF(Táblázat27810[[#This Row],[Játékos]]&lt;&gt;0,SUM(F31,J31),"")</f>
        <v/>
      </c>
      <c r="O31" s="3">
        <f>IF(Táblázat27810[[#This Row],[Játékos]]&lt;&gt;0,SUM(L31,M31),0)</f>
        <v>0</v>
      </c>
    </row>
    <row r="32" spans="4:15" x14ac:dyDescent="0.25">
      <c r="D32" s="1" t="str">
        <f>IF(Táblázat27810[[#This Row],[Játékos]]&lt;&gt;0,VLOOKUP(Táblázat27810[[#This Row],[Játékos]],Táblázat2456[],2,0),"")</f>
        <v/>
      </c>
      <c r="E32" s="1" t="str">
        <f>IF(Táblázat27810[[#This Row],[Játékos]]&lt;&gt;0,VLOOKUP(Táblázat27810[[#This Row],[Játékos]],Táblázat2456[],3,0),"")</f>
        <v/>
      </c>
      <c r="F32" s="1" t="str">
        <f>IF(Táblázat27810[[#This Row],[Játékos]]&lt;&gt;0,VLOOKUP(Táblázat27810[[#This Row],[Játékos]],Táblázat2456[],4,0),"")</f>
        <v/>
      </c>
      <c r="G32" s="3" t="str">
        <f>IF(Táblázat27810[[#This Row],[Játékos]]&lt;&gt;0,VLOOKUP(Táblázat27810[[#This Row],[Játékos]],Táblázat2456[],5,0),"")</f>
        <v/>
      </c>
      <c r="H32" s="1" t="str">
        <f>IF(Táblázat27810[[#This Row],[Játékos2]]&lt;&gt;0,VLOOKUP(Táblázat27810[[#This Row],[Játékos2]],Táblázat2456[],2,0),"")</f>
        <v/>
      </c>
      <c r="I32" s="1" t="str">
        <f>IF(Táblázat27810[[#This Row],[Játékos2]]&lt;&gt;0,VLOOKUP(Táblázat27810[[#This Row],[Játékos2]],Táblázat2456[],3,0),"")</f>
        <v/>
      </c>
      <c r="J32" s="1" t="str">
        <f>IF(Táblázat27810[[#This Row],[Játékos2]]&lt;&gt;0,VLOOKUP(Táblázat27810[[#This Row],[Játékos2]],Táblázat2456[],4,0),"")</f>
        <v/>
      </c>
      <c r="K32" s="3" t="str">
        <f>IF(Táblázat27810[[#This Row],[Játékos2]]&lt;&gt;0,VLOOKUP(Táblázat27810[[#This Row],[Játékos2]],Táblázat2456[],5,0),"")</f>
        <v/>
      </c>
      <c r="L32" s="1" t="str">
        <f>IF(Táblázat27810[[#This Row],[Játékos]]&lt;&gt;0,SUM(D32,H32),"")</f>
        <v/>
      </c>
      <c r="M32" s="1" t="str">
        <f>IF(Táblázat27810[[#This Row],[Játékos]]&lt;&gt;0,SUM(E32,I32),"")</f>
        <v/>
      </c>
      <c r="N32" s="1" t="str">
        <f>IF(Táblázat27810[[#This Row],[Játékos]]&lt;&gt;0,SUM(F32,J32),"")</f>
        <v/>
      </c>
      <c r="O32" s="3">
        <f>IF(Táblázat27810[[#This Row],[Játékos]]&lt;&gt;0,SUM(L32,M32),0)</f>
        <v>0</v>
      </c>
    </row>
    <row r="33" spans="4:15" x14ac:dyDescent="0.25">
      <c r="D33" s="1" t="str">
        <f>IF(Táblázat27810[[#This Row],[Játékos]]&lt;&gt;0,VLOOKUP(Táblázat27810[[#This Row],[Játékos]],Táblázat2456[],2,0),"")</f>
        <v/>
      </c>
      <c r="E33" s="1" t="str">
        <f>IF(Táblázat27810[[#This Row],[Játékos]]&lt;&gt;0,VLOOKUP(Táblázat27810[[#This Row],[Játékos]],Táblázat2456[],3,0),"")</f>
        <v/>
      </c>
      <c r="F33" s="1" t="str">
        <f>IF(Táblázat27810[[#This Row],[Játékos]]&lt;&gt;0,VLOOKUP(Táblázat27810[[#This Row],[Játékos]],Táblázat2456[],4,0),"")</f>
        <v/>
      </c>
      <c r="G33" s="3" t="str">
        <f>IF(Táblázat27810[[#This Row],[Játékos]]&lt;&gt;0,VLOOKUP(Táblázat27810[[#This Row],[Játékos]],Táblázat2456[],5,0),"")</f>
        <v/>
      </c>
      <c r="H33" s="1" t="str">
        <f>IF(Táblázat27810[[#This Row],[Játékos2]]&lt;&gt;0,VLOOKUP(Táblázat27810[[#This Row],[Játékos2]],Táblázat2456[],2,0),"")</f>
        <v/>
      </c>
      <c r="I33" s="1" t="str">
        <f>IF(Táblázat27810[[#This Row],[Játékos2]]&lt;&gt;0,VLOOKUP(Táblázat27810[[#This Row],[Játékos2]],Táblázat2456[],3,0),"")</f>
        <v/>
      </c>
      <c r="J33" s="1" t="str">
        <f>IF(Táblázat27810[[#This Row],[Játékos2]]&lt;&gt;0,VLOOKUP(Táblázat27810[[#This Row],[Játékos2]],Táblázat2456[],4,0),"")</f>
        <v/>
      </c>
      <c r="K33" s="3" t="str">
        <f>IF(Táblázat27810[[#This Row],[Játékos2]]&lt;&gt;0,VLOOKUP(Táblázat27810[[#This Row],[Játékos2]],Táblázat2456[],5,0),"")</f>
        <v/>
      </c>
      <c r="L33" s="1" t="str">
        <f>IF(Táblázat27810[[#This Row],[Játékos]]&lt;&gt;0,SUM(D33,H33),"")</f>
        <v/>
      </c>
      <c r="M33" s="1" t="str">
        <f>IF(Táblázat27810[[#This Row],[Játékos]]&lt;&gt;0,SUM(E33,I33),"")</f>
        <v/>
      </c>
      <c r="N33" s="1" t="str">
        <f>IF(Táblázat27810[[#This Row],[Játékos]]&lt;&gt;0,SUM(F33,J33),"")</f>
        <v/>
      </c>
      <c r="O33" s="3">
        <f>IF(Táblázat27810[[#This Row],[Játékos]]&lt;&gt;0,SUM(L33,M33),0)</f>
        <v>0</v>
      </c>
    </row>
    <row r="34" spans="4:15" x14ac:dyDescent="0.25">
      <c r="D34" s="1" t="str">
        <f>IF(Táblázat27810[[#This Row],[Játékos]]&lt;&gt;0,VLOOKUP(Táblázat27810[[#This Row],[Játékos]],Táblázat2456[],2,0),"")</f>
        <v/>
      </c>
      <c r="E34" s="1" t="str">
        <f>IF(Táblázat27810[[#This Row],[Játékos]]&lt;&gt;0,VLOOKUP(Táblázat27810[[#This Row],[Játékos]],Táblázat2456[],3,0),"")</f>
        <v/>
      </c>
      <c r="F34" s="1" t="str">
        <f>IF(Táblázat27810[[#This Row],[Játékos]]&lt;&gt;0,VLOOKUP(Táblázat27810[[#This Row],[Játékos]],Táblázat2456[],4,0),"")</f>
        <v/>
      </c>
      <c r="G34" s="3" t="str">
        <f>IF(Táblázat27810[[#This Row],[Játékos]]&lt;&gt;0,VLOOKUP(Táblázat27810[[#This Row],[Játékos]],Táblázat2456[],5,0),"")</f>
        <v/>
      </c>
      <c r="H34" s="1" t="str">
        <f>IF(Táblázat27810[[#This Row],[Játékos2]]&lt;&gt;0,VLOOKUP(Táblázat27810[[#This Row],[Játékos2]],Táblázat2456[],2,0),"")</f>
        <v/>
      </c>
      <c r="I34" s="1" t="str">
        <f>IF(Táblázat27810[[#This Row],[Játékos2]]&lt;&gt;0,VLOOKUP(Táblázat27810[[#This Row],[Játékos2]],Táblázat2456[],3,0),"")</f>
        <v/>
      </c>
      <c r="J34" s="1" t="str">
        <f>IF(Táblázat27810[[#This Row],[Játékos2]]&lt;&gt;0,VLOOKUP(Táblázat27810[[#This Row],[Játékos2]],Táblázat2456[],4,0),"")</f>
        <v/>
      </c>
      <c r="K34" s="3" t="str">
        <f>IF(Táblázat27810[[#This Row],[Játékos2]]&lt;&gt;0,VLOOKUP(Táblázat27810[[#This Row],[Játékos2]],Táblázat2456[],5,0),"")</f>
        <v/>
      </c>
      <c r="L34" s="1" t="str">
        <f>IF(Táblázat27810[[#This Row],[Játékos]]&lt;&gt;0,SUM(D34,H34),"")</f>
        <v/>
      </c>
      <c r="M34" s="1" t="str">
        <f>IF(Táblázat27810[[#This Row],[Játékos]]&lt;&gt;0,SUM(E34,I34),"")</f>
        <v/>
      </c>
      <c r="N34" s="1" t="str">
        <f>IF(Táblázat27810[[#This Row],[Játékos]]&lt;&gt;0,SUM(F34,J34),"")</f>
        <v/>
      </c>
      <c r="O34" s="3">
        <f>IF(Táblázat27810[[#This Row],[Játékos]]&lt;&gt;0,SUM(L34,M34),0)</f>
        <v>0</v>
      </c>
    </row>
    <row r="35" spans="4:15" x14ac:dyDescent="0.25">
      <c r="D35" s="1" t="str">
        <f>IF(Táblázat27810[[#This Row],[Játékos]]&lt;&gt;0,VLOOKUP(Táblázat27810[[#This Row],[Játékos]],Táblázat2456[],2,0),"")</f>
        <v/>
      </c>
      <c r="E35" s="1" t="str">
        <f>IF(Táblázat27810[[#This Row],[Játékos]]&lt;&gt;0,VLOOKUP(Táblázat27810[[#This Row],[Játékos]],Táblázat2456[],3,0),"")</f>
        <v/>
      </c>
      <c r="F35" s="1" t="str">
        <f>IF(Táblázat27810[[#This Row],[Játékos]]&lt;&gt;0,VLOOKUP(Táblázat27810[[#This Row],[Játékos]],Táblázat2456[],4,0),"")</f>
        <v/>
      </c>
      <c r="G35" s="3" t="str">
        <f>IF(Táblázat27810[[#This Row],[Játékos]]&lt;&gt;0,VLOOKUP(Táblázat27810[[#This Row],[Játékos]],Táblázat2456[],5,0),"")</f>
        <v/>
      </c>
      <c r="H35" s="1" t="str">
        <f>IF(Táblázat27810[[#This Row],[Játékos2]]&lt;&gt;0,VLOOKUP(Táblázat27810[[#This Row],[Játékos2]],Táblázat2456[],2,0),"")</f>
        <v/>
      </c>
      <c r="I35" s="1" t="str">
        <f>IF(Táblázat27810[[#This Row],[Játékos2]]&lt;&gt;0,VLOOKUP(Táblázat27810[[#This Row],[Játékos2]],Táblázat2456[],3,0),"")</f>
        <v/>
      </c>
      <c r="J35" s="1" t="str">
        <f>IF(Táblázat27810[[#This Row],[Játékos2]]&lt;&gt;0,VLOOKUP(Táblázat27810[[#This Row],[Játékos2]],Táblázat2456[],4,0),"")</f>
        <v/>
      </c>
      <c r="K35" s="3" t="str">
        <f>IF(Táblázat27810[[#This Row],[Játékos2]]&lt;&gt;0,VLOOKUP(Táblázat27810[[#This Row],[Játékos2]],Táblázat2456[],5,0),"")</f>
        <v/>
      </c>
      <c r="L35" s="1" t="str">
        <f>IF(Táblázat27810[[#This Row],[Játékos]]&lt;&gt;0,SUM(D35,H35),"")</f>
        <v/>
      </c>
      <c r="M35" s="1" t="str">
        <f>IF(Táblázat27810[[#This Row],[Játékos]]&lt;&gt;0,SUM(E35,I35),"")</f>
        <v/>
      </c>
      <c r="N35" s="1" t="str">
        <f>IF(Táblázat27810[[#This Row],[Játékos]]&lt;&gt;0,SUM(F35,J35),"")</f>
        <v/>
      </c>
      <c r="O35" s="3">
        <f>IF(Táblázat27810[[#This Row],[Játékos]]&lt;&gt;0,SUM(L35,M35),0)</f>
        <v>0</v>
      </c>
    </row>
    <row r="36" spans="4:15" x14ac:dyDescent="0.25">
      <c r="D36" s="1" t="str">
        <f>IF(Táblázat27810[[#This Row],[Játékos]]&lt;&gt;0,VLOOKUP(Táblázat27810[[#This Row],[Játékos]],Táblázat2456[],2,0),"")</f>
        <v/>
      </c>
      <c r="E36" s="1" t="str">
        <f>IF(Táblázat27810[[#This Row],[Játékos]]&lt;&gt;0,VLOOKUP(Táblázat27810[[#This Row],[Játékos]],Táblázat2456[],3,0),"")</f>
        <v/>
      </c>
      <c r="F36" s="1" t="str">
        <f>IF(Táblázat27810[[#This Row],[Játékos]]&lt;&gt;0,VLOOKUP(Táblázat27810[[#This Row],[Játékos]],Táblázat2456[],4,0),"")</f>
        <v/>
      </c>
      <c r="G36" s="3" t="str">
        <f>IF(Táblázat27810[[#This Row],[Játékos]]&lt;&gt;0,VLOOKUP(Táblázat27810[[#This Row],[Játékos]],Táblázat2456[],5,0),"")</f>
        <v/>
      </c>
      <c r="H36" s="1" t="str">
        <f>IF(Táblázat27810[[#This Row],[Játékos2]]&lt;&gt;0,VLOOKUP(Táblázat27810[[#This Row],[Játékos2]],Táblázat2456[],2,0),"")</f>
        <v/>
      </c>
      <c r="I36" s="1" t="str">
        <f>IF(Táblázat27810[[#This Row],[Játékos2]]&lt;&gt;0,VLOOKUP(Táblázat27810[[#This Row],[Játékos2]],Táblázat2456[],3,0),"")</f>
        <v/>
      </c>
      <c r="J36" s="1" t="str">
        <f>IF(Táblázat27810[[#This Row],[Játékos2]]&lt;&gt;0,VLOOKUP(Táblázat27810[[#This Row],[Játékos2]],Táblázat2456[],4,0),"")</f>
        <v/>
      </c>
      <c r="K36" s="3" t="str">
        <f>IF(Táblázat27810[[#This Row],[Játékos2]]&lt;&gt;0,VLOOKUP(Táblázat27810[[#This Row],[Játékos2]],Táblázat2456[],5,0),"")</f>
        <v/>
      </c>
      <c r="L36" s="1" t="str">
        <f>IF(Táblázat27810[[#This Row],[Játékos]]&lt;&gt;0,SUM(D36,H36),"")</f>
        <v/>
      </c>
      <c r="M36" s="1" t="str">
        <f>IF(Táblázat27810[[#This Row],[Játékos]]&lt;&gt;0,SUM(E36,I36),"")</f>
        <v/>
      </c>
      <c r="N36" s="1" t="str">
        <f>IF(Táblázat27810[[#This Row],[Játékos]]&lt;&gt;0,SUM(F36,J36),"")</f>
        <v/>
      </c>
      <c r="O36" s="3">
        <f>IF(Táblázat27810[[#This Row],[Játékos]]&lt;&gt;0,SUM(L36,M36),0)</f>
        <v>0</v>
      </c>
    </row>
    <row r="37" spans="4:15" x14ac:dyDescent="0.25">
      <c r="D37" s="1" t="str">
        <f>IF(Táblázat27810[[#This Row],[Játékos]]&lt;&gt;0,VLOOKUP(Táblázat27810[[#This Row],[Játékos]],Táblázat2456[],2,0),"")</f>
        <v/>
      </c>
      <c r="E37" s="1" t="str">
        <f>IF(Táblázat27810[[#This Row],[Játékos]]&lt;&gt;0,VLOOKUP(Táblázat27810[[#This Row],[Játékos]],Táblázat2456[],3,0),"")</f>
        <v/>
      </c>
      <c r="F37" s="1" t="str">
        <f>IF(Táblázat27810[[#This Row],[Játékos]]&lt;&gt;0,VLOOKUP(Táblázat27810[[#This Row],[Játékos]],Táblázat2456[],4,0),"")</f>
        <v/>
      </c>
      <c r="G37" s="3" t="str">
        <f>IF(Táblázat27810[[#This Row],[Játékos]]&lt;&gt;0,VLOOKUP(Táblázat27810[[#This Row],[Játékos]],Táblázat2456[],5,0),"")</f>
        <v/>
      </c>
      <c r="H37" s="1" t="str">
        <f>IF(Táblázat27810[[#This Row],[Játékos2]]&lt;&gt;0,VLOOKUP(Táblázat27810[[#This Row],[Játékos2]],Táblázat2456[],2,0),"")</f>
        <v/>
      </c>
      <c r="I37" s="1" t="str">
        <f>IF(Táblázat27810[[#This Row],[Játékos2]]&lt;&gt;0,VLOOKUP(Táblázat27810[[#This Row],[Játékos2]],Táblázat2456[],3,0),"")</f>
        <v/>
      </c>
      <c r="J37" s="1" t="str">
        <f>IF(Táblázat27810[[#This Row],[Játékos2]]&lt;&gt;0,VLOOKUP(Táblázat27810[[#This Row],[Játékos2]],Táblázat2456[],4,0),"")</f>
        <v/>
      </c>
      <c r="K37" s="3" t="str">
        <f>IF(Táblázat27810[[#This Row],[Játékos2]]&lt;&gt;0,VLOOKUP(Táblázat27810[[#This Row],[Játékos2]],Táblázat2456[],5,0),"")</f>
        <v/>
      </c>
      <c r="L37" s="1" t="str">
        <f>IF(Táblázat27810[[#This Row],[Játékos]]&lt;&gt;0,SUM(D37,H37),"")</f>
        <v/>
      </c>
      <c r="M37" s="1" t="str">
        <f>IF(Táblázat27810[[#This Row],[Játékos]]&lt;&gt;0,SUM(E37,I37),"")</f>
        <v/>
      </c>
      <c r="N37" s="1" t="str">
        <f>IF(Táblázat27810[[#This Row],[Játékos]]&lt;&gt;0,SUM(F37,J37),"")</f>
        <v/>
      </c>
      <c r="O37" s="3">
        <f>IF(Táblázat27810[[#This Row],[Játékos]]&lt;&gt;0,SUM(L37,M37),0)</f>
        <v>0</v>
      </c>
    </row>
    <row r="38" spans="4:15" x14ac:dyDescent="0.25">
      <c r="D38" s="1" t="str">
        <f>IF(Táblázat27810[[#This Row],[Játékos]]&lt;&gt;0,VLOOKUP(Táblázat27810[[#This Row],[Játékos]],Táblázat2456[],2,0),"")</f>
        <v/>
      </c>
      <c r="E38" s="1" t="str">
        <f>IF(Táblázat27810[[#This Row],[Játékos]]&lt;&gt;0,VLOOKUP(Táblázat27810[[#This Row],[Játékos]],Táblázat2456[],3,0),"")</f>
        <v/>
      </c>
      <c r="F38" s="1" t="str">
        <f>IF(Táblázat27810[[#This Row],[Játékos]]&lt;&gt;0,VLOOKUP(Táblázat27810[[#This Row],[Játékos]],Táblázat2456[],4,0),"")</f>
        <v/>
      </c>
      <c r="G38" s="3" t="str">
        <f>IF(Táblázat27810[[#This Row],[Játékos]]&lt;&gt;0,VLOOKUP(Táblázat27810[[#This Row],[Játékos]],Táblázat2456[],5,0),"")</f>
        <v/>
      </c>
      <c r="H38" s="1" t="str">
        <f>IF(Táblázat27810[[#This Row],[Játékos2]]&lt;&gt;0,VLOOKUP(Táblázat27810[[#This Row],[Játékos2]],Táblázat2456[],2,0),"")</f>
        <v/>
      </c>
      <c r="I38" s="1" t="str">
        <f>IF(Táblázat27810[[#This Row],[Játékos2]]&lt;&gt;0,VLOOKUP(Táblázat27810[[#This Row],[Játékos2]],Táblázat2456[],3,0),"")</f>
        <v/>
      </c>
      <c r="J38" s="1" t="str">
        <f>IF(Táblázat27810[[#This Row],[Játékos2]]&lt;&gt;0,VLOOKUP(Táblázat27810[[#This Row],[Játékos2]],Táblázat2456[],4,0),"")</f>
        <v/>
      </c>
      <c r="K38" s="3" t="str">
        <f>IF(Táblázat27810[[#This Row],[Játékos2]]&lt;&gt;0,VLOOKUP(Táblázat27810[[#This Row],[Játékos2]],Táblázat2456[],5,0),"")</f>
        <v/>
      </c>
      <c r="L38" s="1" t="str">
        <f>IF(Táblázat27810[[#This Row],[Játékos]]&lt;&gt;0,SUM(D38,H38),"")</f>
        <v/>
      </c>
      <c r="M38" s="1" t="str">
        <f>IF(Táblázat27810[[#This Row],[Játékos]]&lt;&gt;0,SUM(E38,I38),"")</f>
        <v/>
      </c>
      <c r="N38" s="1" t="str">
        <f>IF(Táblázat27810[[#This Row],[Játékos]]&lt;&gt;0,SUM(F38,J38),"")</f>
        <v/>
      </c>
      <c r="O38" s="3">
        <f>IF(Táblázat27810[[#This Row],[Játékos]]&lt;&gt;0,SUM(L38,M38),0)</f>
        <v>0</v>
      </c>
    </row>
    <row r="39" spans="4:15" x14ac:dyDescent="0.25">
      <c r="D39" s="1" t="str">
        <f>IF(Táblázat27810[[#This Row],[Játékos]]&lt;&gt;0,VLOOKUP(Táblázat27810[[#This Row],[Játékos]],Táblázat2456[],2,0),"")</f>
        <v/>
      </c>
      <c r="E39" s="1" t="str">
        <f>IF(Táblázat27810[[#This Row],[Játékos]]&lt;&gt;0,VLOOKUP(Táblázat27810[[#This Row],[Játékos]],Táblázat2456[],3,0),"")</f>
        <v/>
      </c>
      <c r="F39" s="1" t="str">
        <f>IF(Táblázat27810[[#This Row],[Játékos]]&lt;&gt;0,VLOOKUP(Táblázat27810[[#This Row],[Játékos]],Táblázat2456[],4,0),"")</f>
        <v/>
      </c>
      <c r="G39" s="3" t="str">
        <f>IF(Táblázat27810[[#This Row],[Játékos]]&lt;&gt;0,VLOOKUP(Táblázat27810[[#This Row],[Játékos]],Táblázat2456[],5,0),"")</f>
        <v/>
      </c>
      <c r="H39" s="1" t="str">
        <f>IF(Táblázat27810[[#This Row],[Játékos2]]&lt;&gt;0,VLOOKUP(Táblázat27810[[#This Row],[Játékos2]],Táblázat2456[],2,0),"")</f>
        <v/>
      </c>
      <c r="I39" s="1" t="str">
        <f>IF(Táblázat27810[[#This Row],[Játékos2]]&lt;&gt;0,VLOOKUP(Táblázat27810[[#This Row],[Játékos2]],Táblázat2456[],3,0),"")</f>
        <v/>
      </c>
      <c r="J39" s="1" t="str">
        <f>IF(Táblázat27810[[#This Row],[Játékos2]]&lt;&gt;0,VLOOKUP(Táblázat27810[[#This Row],[Játékos2]],Táblázat2456[],4,0),"")</f>
        <v/>
      </c>
      <c r="K39" s="3" t="str">
        <f>IF(Táblázat27810[[#This Row],[Játékos2]]&lt;&gt;0,VLOOKUP(Táblázat27810[[#This Row],[Játékos2]],Táblázat2456[],5,0),"")</f>
        <v/>
      </c>
      <c r="L39" s="1" t="str">
        <f>IF(Táblázat27810[[#This Row],[Játékos]]&lt;&gt;0,SUM(D39,H39),"")</f>
        <v/>
      </c>
      <c r="M39" s="1" t="str">
        <f>IF(Táblázat27810[[#This Row],[Játékos]]&lt;&gt;0,SUM(E39,I39),"")</f>
        <v/>
      </c>
      <c r="N39" s="1" t="str">
        <f>IF(Táblázat27810[[#This Row],[Játékos]]&lt;&gt;0,SUM(F39,J39),"")</f>
        <v/>
      </c>
      <c r="O39" s="3">
        <f>IF(Táblázat27810[[#This Row],[Játékos]]&lt;&gt;0,SUM(L39,M39),0)</f>
        <v>0</v>
      </c>
    </row>
    <row r="40" spans="4:15" x14ac:dyDescent="0.25">
      <c r="D40" s="1" t="str">
        <f>IF(Táblázat27810[[#This Row],[Játékos]]&lt;&gt;0,VLOOKUP(Táblázat27810[[#This Row],[Játékos]],Táblázat2456[],2,0),"")</f>
        <v/>
      </c>
      <c r="E40" s="1" t="str">
        <f>IF(Táblázat27810[[#This Row],[Játékos]]&lt;&gt;0,VLOOKUP(Táblázat27810[[#This Row],[Játékos]],Táblázat2456[],3,0),"")</f>
        <v/>
      </c>
      <c r="F40" s="1" t="str">
        <f>IF(Táblázat27810[[#This Row],[Játékos]]&lt;&gt;0,VLOOKUP(Táblázat27810[[#This Row],[Játékos]],Táblázat2456[],4,0),"")</f>
        <v/>
      </c>
      <c r="G40" s="3" t="str">
        <f>IF(Táblázat27810[[#This Row],[Játékos]]&lt;&gt;0,VLOOKUP(Táblázat27810[[#This Row],[Játékos]],Táblázat2456[],5,0),"")</f>
        <v/>
      </c>
      <c r="H40" s="1" t="str">
        <f>IF(Táblázat27810[[#This Row],[Játékos2]]&lt;&gt;0,VLOOKUP(Táblázat27810[[#This Row],[Játékos2]],Táblázat2456[],2,0),"")</f>
        <v/>
      </c>
      <c r="I40" s="1" t="str">
        <f>IF(Táblázat27810[[#This Row],[Játékos2]]&lt;&gt;0,VLOOKUP(Táblázat27810[[#This Row],[Játékos2]],Táblázat2456[],3,0),"")</f>
        <v/>
      </c>
      <c r="J40" s="1" t="str">
        <f>IF(Táblázat27810[[#This Row],[Játékos2]]&lt;&gt;0,VLOOKUP(Táblázat27810[[#This Row],[Játékos2]],Táblázat2456[],4,0),"")</f>
        <v/>
      </c>
      <c r="K40" s="3" t="str">
        <f>IF(Táblázat27810[[#This Row],[Játékos2]]&lt;&gt;0,VLOOKUP(Táblázat27810[[#This Row],[Játékos2]],Táblázat2456[],5,0),"")</f>
        <v/>
      </c>
      <c r="L40" s="1" t="str">
        <f>IF(Táblázat27810[[#This Row],[Játékos]]&lt;&gt;0,SUM(D40,H40),"")</f>
        <v/>
      </c>
      <c r="M40" s="1" t="str">
        <f>IF(Táblázat27810[[#This Row],[Játékos]]&lt;&gt;0,SUM(E40,I40),"")</f>
        <v/>
      </c>
      <c r="N40" s="1" t="str">
        <f>IF(Táblázat27810[[#This Row],[Játékos]]&lt;&gt;0,SUM(F40,J40),"")</f>
        <v/>
      </c>
      <c r="O40" s="3">
        <f>IF(Táblázat27810[[#This Row],[Játékos]]&lt;&gt;0,SUM(L40,M40),0)</f>
        <v>0</v>
      </c>
    </row>
    <row r="41" spans="4:15" x14ac:dyDescent="0.25">
      <c r="D41" s="1" t="str">
        <f>IF(Táblázat27810[[#This Row],[Játékos]]&lt;&gt;0,VLOOKUP(Táblázat27810[[#This Row],[Játékos]],Táblázat2456[],2,0),"")</f>
        <v/>
      </c>
      <c r="E41" s="1" t="str">
        <f>IF(Táblázat27810[[#This Row],[Játékos]]&lt;&gt;0,VLOOKUP(Táblázat27810[[#This Row],[Játékos]],Táblázat2456[],3,0),"")</f>
        <v/>
      </c>
      <c r="F41" s="1" t="str">
        <f>IF(Táblázat27810[[#This Row],[Játékos]]&lt;&gt;0,VLOOKUP(Táblázat27810[[#This Row],[Játékos]],Táblázat2456[],4,0),"")</f>
        <v/>
      </c>
      <c r="G41" s="3" t="str">
        <f>IF(Táblázat27810[[#This Row],[Játékos]]&lt;&gt;0,VLOOKUP(Táblázat27810[[#This Row],[Játékos]],Táblázat2456[],5,0),"")</f>
        <v/>
      </c>
      <c r="H41" s="1" t="str">
        <f>IF(Táblázat27810[[#This Row],[Játékos2]]&lt;&gt;0,VLOOKUP(Táblázat27810[[#This Row],[Játékos2]],Táblázat2456[],2,0),"")</f>
        <v/>
      </c>
      <c r="I41" s="1" t="str">
        <f>IF(Táblázat27810[[#This Row],[Játékos2]]&lt;&gt;0,VLOOKUP(Táblázat27810[[#This Row],[Játékos2]],Táblázat2456[],3,0),"")</f>
        <v/>
      </c>
      <c r="J41" s="1" t="str">
        <f>IF(Táblázat27810[[#This Row],[Játékos2]]&lt;&gt;0,VLOOKUP(Táblázat27810[[#This Row],[Játékos2]],Táblázat2456[],4,0),"")</f>
        <v/>
      </c>
      <c r="K41" s="3" t="str">
        <f>IF(Táblázat27810[[#This Row],[Játékos2]]&lt;&gt;0,VLOOKUP(Táblázat27810[[#This Row],[Játékos2]],Táblázat2456[],5,0),"")</f>
        <v/>
      </c>
      <c r="L41" s="1" t="str">
        <f>IF(Táblázat27810[[#This Row],[Játékos]]&lt;&gt;0,SUM(D41,H41),"")</f>
        <v/>
      </c>
      <c r="M41" s="1" t="str">
        <f>IF(Táblázat27810[[#This Row],[Játékos]]&lt;&gt;0,SUM(E41,I41),"")</f>
        <v/>
      </c>
      <c r="N41" s="1" t="str">
        <f>IF(Táblázat27810[[#This Row],[Játékos]]&lt;&gt;0,SUM(F41,J41),"")</f>
        <v/>
      </c>
      <c r="O41" s="3">
        <f>IF(Táblázat27810[[#This Row],[Játékos]]&lt;&gt;0,SUM(L41,M41),0)</f>
        <v>0</v>
      </c>
    </row>
    <row r="42" spans="4:15" x14ac:dyDescent="0.25">
      <c r="D42" s="1" t="str">
        <f>IF(Táblázat27810[[#This Row],[Játékos]]&lt;&gt;0,VLOOKUP(Táblázat27810[[#This Row],[Játékos]],Táblázat2456[],2,0),"")</f>
        <v/>
      </c>
      <c r="E42" s="1" t="str">
        <f>IF(Táblázat27810[[#This Row],[Játékos]]&lt;&gt;0,VLOOKUP(Táblázat27810[[#This Row],[Játékos]],Táblázat2456[],3,0),"")</f>
        <v/>
      </c>
      <c r="F42" s="1" t="str">
        <f>IF(Táblázat27810[[#This Row],[Játékos]]&lt;&gt;0,VLOOKUP(Táblázat27810[[#This Row],[Játékos]],Táblázat2456[],4,0),"")</f>
        <v/>
      </c>
      <c r="G42" s="3" t="str">
        <f>IF(Táblázat27810[[#This Row],[Játékos]]&lt;&gt;0,VLOOKUP(Táblázat27810[[#This Row],[Játékos]],Táblázat2456[],5,0),"")</f>
        <v/>
      </c>
      <c r="H42" s="1" t="str">
        <f>IF(Táblázat27810[[#This Row],[Játékos2]]&lt;&gt;0,VLOOKUP(Táblázat27810[[#This Row],[Játékos2]],Táblázat2456[],2,0),"")</f>
        <v/>
      </c>
      <c r="I42" s="1" t="str">
        <f>IF(Táblázat27810[[#This Row],[Játékos2]]&lt;&gt;0,VLOOKUP(Táblázat27810[[#This Row],[Játékos2]],Táblázat2456[],3,0),"")</f>
        <v/>
      </c>
      <c r="J42" s="1" t="str">
        <f>IF(Táblázat27810[[#This Row],[Játékos2]]&lt;&gt;0,VLOOKUP(Táblázat27810[[#This Row],[Játékos2]],Táblázat2456[],4,0),"")</f>
        <v/>
      </c>
      <c r="K42" s="3" t="str">
        <f>IF(Táblázat27810[[#This Row],[Játékos2]]&lt;&gt;0,VLOOKUP(Táblázat27810[[#This Row],[Játékos2]],Táblázat2456[],5,0),"")</f>
        <v/>
      </c>
      <c r="L42" s="1" t="str">
        <f>IF(Táblázat27810[[#This Row],[Játékos]]&lt;&gt;0,SUM(D42,H42),"")</f>
        <v/>
      </c>
      <c r="M42" s="1" t="str">
        <f>IF(Táblázat27810[[#This Row],[Játékos]]&lt;&gt;0,SUM(E42,I42),"")</f>
        <v/>
      </c>
      <c r="N42" s="1" t="str">
        <f>IF(Táblázat27810[[#This Row],[Játékos]]&lt;&gt;0,SUM(F42,J42),"")</f>
        <v/>
      </c>
      <c r="O42" s="3">
        <f>IF(Táblázat27810[[#This Row],[Játékos]]&lt;&gt;0,SUM(L42,M42),0)</f>
        <v>0</v>
      </c>
    </row>
    <row r="43" spans="4:15" x14ac:dyDescent="0.25">
      <c r="D43" s="1" t="str">
        <f>IF(Táblázat27810[[#This Row],[Játékos]]&lt;&gt;0,VLOOKUP(Táblázat27810[[#This Row],[Játékos]],Táblázat2456[],2,0),"")</f>
        <v/>
      </c>
      <c r="E43" s="1" t="str">
        <f>IF(Táblázat27810[[#This Row],[Játékos]]&lt;&gt;0,VLOOKUP(Táblázat27810[[#This Row],[Játékos]],Táblázat2456[],3,0),"")</f>
        <v/>
      </c>
      <c r="F43" s="1" t="str">
        <f>IF(Táblázat27810[[#This Row],[Játékos]]&lt;&gt;0,VLOOKUP(Táblázat27810[[#This Row],[Játékos]],Táblázat2456[],4,0),"")</f>
        <v/>
      </c>
      <c r="G43" s="3" t="str">
        <f>IF(Táblázat27810[[#This Row],[Játékos]]&lt;&gt;0,VLOOKUP(Táblázat27810[[#This Row],[Játékos]],Táblázat2456[],5,0),"")</f>
        <v/>
      </c>
      <c r="H43" s="1" t="str">
        <f>IF(Táblázat27810[[#This Row],[Játékos2]]&lt;&gt;0,VLOOKUP(Táblázat27810[[#This Row],[Játékos2]],Táblázat2456[],2,0),"")</f>
        <v/>
      </c>
      <c r="I43" s="1" t="str">
        <f>IF(Táblázat27810[[#This Row],[Játékos2]]&lt;&gt;0,VLOOKUP(Táblázat27810[[#This Row],[Játékos2]],Táblázat2456[],3,0),"")</f>
        <v/>
      </c>
      <c r="J43" s="1" t="str">
        <f>IF(Táblázat27810[[#This Row],[Játékos2]]&lt;&gt;0,VLOOKUP(Táblázat27810[[#This Row],[Játékos2]],Táblázat2456[],4,0),"")</f>
        <v/>
      </c>
      <c r="K43" s="3" t="str">
        <f>IF(Táblázat27810[[#This Row],[Játékos2]]&lt;&gt;0,VLOOKUP(Táblázat27810[[#This Row],[Játékos2]],Táblázat2456[],5,0),"")</f>
        <v/>
      </c>
      <c r="L43" s="1" t="str">
        <f>IF(Táblázat27810[[#This Row],[Játékos]]&lt;&gt;0,SUM(D43,H43),"")</f>
        <v/>
      </c>
      <c r="M43" s="1" t="str">
        <f>IF(Táblázat27810[[#This Row],[Játékos]]&lt;&gt;0,SUM(E43,I43),"")</f>
        <v/>
      </c>
      <c r="N43" s="1" t="str">
        <f>IF(Táblázat27810[[#This Row],[Játékos]]&lt;&gt;0,SUM(F43,J43),"")</f>
        <v/>
      </c>
      <c r="O43" s="3">
        <f>IF(Táblázat27810[[#This Row],[Játékos]]&lt;&gt;0,SUM(L43,M43),0)</f>
        <v>0</v>
      </c>
    </row>
    <row r="44" spans="4:15" x14ac:dyDescent="0.25">
      <c r="D44" s="1" t="str">
        <f>IF(Táblázat27810[[#This Row],[Játékos]]&lt;&gt;0,VLOOKUP(Táblázat27810[[#This Row],[Játékos]],Táblázat2456[],2,0),"")</f>
        <v/>
      </c>
      <c r="E44" s="1" t="str">
        <f>IF(Táblázat27810[[#This Row],[Játékos]]&lt;&gt;0,VLOOKUP(Táblázat27810[[#This Row],[Játékos]],Táblázat2456[],3,0),"")</f>
        <v/>
      </c>
      <c r="F44" s="1" t="str">
        <f>IF(Táblázat27810[[#This Row],[Játékos]]&lt;&gt;0,VLOOKUP(Táblázat27810[[#This Row],[Játékos]],Táblázat2456[],4,0),"")</f>
        <v/>
      </c>
      <c r="G44" s="3" t="str">
        <f>IF(Táblázat27810[[#This Row],[Játékos]]&lt;&gt;0,VLOOKUP(Táblázat27810[[#This Row],[Játékos]],Táblázat2456[],5,0),"")</f>
        <v/>
      </c>
      <c r="H44" s="1" t="str">
        <f>IF(Táblázat27810[[#This Row],[Játékos2]]&lt;&gt;0,VLOOKUP(Táblázat27810[[#This Row],[Játékos2]],Táblázat2456[],2,0),"")</f>
        <v/>
      </c>
      <c r="I44" s="1" t="str">
        <f>IF(Táblázat27810[[#This Row],[Játékos2]]&lt;&gt;0,VLOOKUP(Táblázat27810[[#This Row],[Játékos2]],Táblázat2456[],3,0),"")</f>
        <v/>
      </c>
      <c r="J44" s="1" t="str">
        <f>IF(Táblázat27810[[#This Row],[Játékos2]]&lt;&gt;0,VLOOKUP(Táblázat27810[[#This Row],[Játékos2]],Táblázat2456[],4,0),"")</f>
        <v/>
      </c>
      <c r="K44" s="3" t="str">
        <f>IF(Táblázat27810[[#This Row],[Játékos2]]&lt;&gt;0,VLOOKUP(Táblázat27810[[#This Row],[Játékos2]],Táblázat2456[],5,0),"")</f>
        <v/>
      </c>
      <c r="L44" s="1" t="str">
        <f>IF(Táblázat27810[[#This Row],[Játékos]]&lt;&gt;0,SUM(D44,H44),"")</f>
        <v/>
      </c>
      <c r="M44" s="1" t="str">
        <f>IF(Táblázat27810[[#This Row],[Játékos]]&lt;&gt;0,SUM(E44,I44),"")</f>
        <v/>
      </c>
      <c r="N44" s="1" t="str">
        <f>IF(Táblázat27810[[#This Row],[Játékos]]&lt;&gt;0,SUM(F44,J44),"")</f>
        <v/>
      </c>
      <c r="O44" s="3">
        <f>IF(Táblázat27810[[#This Row],[Játékos]]&lt;&gt;0,SUM(L44,M44),0)</f>
        <v>0</v>
      </c>
    </row>
    <row r="45" spans="4:15" x14ac:dyDescent="0.25">
      <c r="D45" s="1" t="str">
        <f>IF(Táblázat27810[[#This Row],[Játékos]]&lt;&gt;0,VLOOKUP(Táblázat27810[[#This Row],[Játékos]],Táblázat2456[],2,0),"")</f>
        <v/>
      </c>
      <c r="E45" s="1" t="str">
        <f>IF(Táblázat27810[[#This Row],[Játékos]]&lt;&gt;0,VLOOKUP(Táblázat27810[[#This Row],[Játékos]],Táblázat2456[],3,0),"")</f>
        <v/>
      </c>
      <c r="F45" s="1" t="str">
        <f>IF(Táblázat27810[[#This Row],[Játékos]]&lt;&gt;0,VLOOKUP(Táblázat27810[[#This Row],[Játékos]],Táblázat2456[],4,0),"")</f>
        <v/>
      </c>
      <c r="G45" s="3" t="str">
        <f>IF(Táblázat27810[[#This Row],[Játékos]]&lt;&gt;0,VLOOKUP(Táblázat27810[[#This Row],[Játékos]],Táblázat2456[],5,0),"")</f>
        <v/>
      </c>
      <c r="H45" s="1" t="str">
        <f>IF(Táblázat27810[[#This Row],[Játékos2]]&lt;&gt;0,VLOOKUP(Táblázat27810[[#This Row],[Játékos2]],Táblázat2456[],2,0),"")</f>
        <v/>
      </c>
      <c r="I45" s="1" t="str">
        <f>IF(Táblázat27810[[#This Row],[Játékos2]]&lt;&gt;0,VLOOKUP(Táblázat27810[[#This Row],[Játékos2]],Táblázat2456[],3,0),"")</f>
        <v/>
      </c>
      <c r="J45" s="1" t="str">
        <f>IF(Táblázat27810[[#This Row],[Játékos2]]&lt;&gt;0,VLOOKUP(Táblázat27810[[#This Row],[Játékos2]],Táblázat2456[],4,0),"")</f>
        <v/>
      </c>
      <c r="K45" s="3" t="str">
        <f>IF(Táblázat27810[[#This Row],[Játékos2]]&lt;&gt;0,VLOOKUP(Táblázat27810[[#This Row],[Játékos2]],Táblázat2456[],5,0),"")</f>
        <v/>
      </c>
      <c r="L45" s="1" t="str">
        <f>IF(Táblázat27810[[#This Row],[Játékos]]&lt;&gt;0,SUM(D45,H45),"")</f>
        <v/>
      </c>
      <c r="M45" s="1" t="str">
        <f>IF(Táblázat27810[[#This Row],[Játékos]]&lt;&gt;0,SUM(E45,I45),"")</f>
        <v/>
      </c>
      <c r="N45" s="1" t="str">
        <f>IF(Táblázat27810[[#This Row],[Játékos]]&lt;&gt;0,SUM(F45,J45),"")</f>
        <v/>
      </c>
      <c r="O45" s="3">
        <f>IF(Táblázat27810[[#This Row],[Játékos]]&lt;&gt;0,SUM(L45,M45),0)</f>
        <v>0</v>
      </c>
    </row>
    <row r="46" spans="4:15" x14ac:dyDescent="0.25">
      <c r="D46" s="1" t="str">
        <f>IF(Táblázat27810[[#This Row],[Játékos]]&lt;&gt;0,VLOOKUP(Táblázat27810[[#This Row],[Játékos]],Táblázat2456[],2,0),"")</f>
        <v/>
      </c>
      <c r="E46" s="1" t="str">
        <f>IF(Táblázat27810[[#This Row],[Játékos]]&lt;&gt;0,VLOOKUP(Táblázat27810[[#This Row],[Játékos]],Táblázat2456[],3,0),"")</f>
        <v/>
      </c>
      <c r="F46" s="1" t="str">
        <f>IF(Táblázat27810[[#This Row],[Játékos]]&lt;&gt;0,VLOOKUP(Táblázat27810[[#This Row],[Játékos]],Táblázat2456[],4,0),"")</f>
        <v/>
      </c>
      <c r="G46" s="3" t="str">
        <f>IF(Táblázat27810[[#This Row],[Játékos]]&lt;&gt;0,VLOOKUP(Táblázat27810[[#This Row],[Játékos]],Táblázat2456[],5,0),"")</f>
        <v/>
      </c>
      <c r="H46" s="1" t="str">
        <f>IF(Táblázat27810[[#This Row],[Játékos2]]&lt;&gt;0,VLOOKUP(Táblázat27810[[#This Row],[Játékos2]],Táblázat2456[],2,0),"")</f>
        <v/>
      </c>
      <c r="I46" s="1" t="str">
        <f>IF(Táblázat27810[[#This Row],[Játékos2]]&lt;&gt;0,VLOOKUP(Táblázat27810[[#This Row],[Játékos2]],Táblázat2456[],3,0),"")</f>
        <v/>
      </c>
      <c r="J46" s="1" t="str">
        <f>IF(Táblázat27810[[#This Row],[Játékos2]]&lt;&gt;0,VLOOKUP(Táblázat27810[[#This Row],[Játékos2]],Táblázat2456[],4,0),"")</f>
        <v/>
      </c>
      <c r="K46" s="3" t="str">
        <f>IF(Táblázat27810[[#This Row],[Játékos2]]&lt;&gt;0,VLOOKUP(Táblázat27810[[#This Row],[Játékos2]],Táblázat2456[],5,0),"")</f>
        <v/>
      </c>
      <c r="L46" s="1" t="str">
        <f>IF(Táblázat27810[[#This Row],[Játékos]]&lt;&gt;0,SUM(D46,H46),"")</f>
        <v/>
      </c>
      <c r="M46" s="1" t="str">
        <f>IF(Táblázat27810[[#This Row],[Játékos]]&lt;&gt;0,SUM(E46,I46),"")</f>
        <v/>
      </c>
      <c r="N46" s="1" t="str">
        <f>IF(Táblázat27810[[#This Row],[Játékos]]&lt;&gt;0,SUM(F46,J46),"")</f>
        <v/>
      </c>
      <c r="O46" s="3">
        <f>IF(Táblázat27810[[#This Row],[Játékos]]&lt;&gt;0,SUM(L46,M46),0)</f>
        <v>0</v>
      </c>
    </row>
    <row r="47" spans="4:15" x14ac:dyDescent="0.25">
      <c r="D47" s="1" t="str">
        <f>IF(Táblázat27810[[#This Row],[Játékos]]&lt;&gt;0,VLOOKUP(Táblázat27810[[#This Row],[Játékos]],Táblázat2456[],2,0),"")</f>
        <v/>
      </c>
      <c r="E47" s="1" t="str">
        <f>IF(Táblázat27810[[#This Row],[Játékos]]&lt;&gt;0,VLOOKUP(Táblázat27810[[#This Row],[Játékos]],Táblázat2456[],3,0),"")</f>
        <v/>
      </c>
      <c r="F47" s="1" t="str">
        <f>IF(Táblázat27810[[#This Row],[Játékos]]&lt;&gt;0,VLOOKUP(Táblázat27810[[#This Row],[Játékos]],Táblázat2456[],4,0),"")</f>
        <v/>
      </c>
      <c r="G47" s="3" t="str">
        <f>IF(Táblázat27810[[#This Row],[Játékos]]&lt;&gt;0,VLOOKUP(Táblázat27810[[#This Row],[Játékos]],Táblázat2456[],5,0),"")</f>
        <v/>
      </c>
      <c r="H47" s="1" t="str">
        <f>IF(Táblázat27810[[#This Row],[Játékos2]]&lt;&gt;0,VLOOKUP(Táblázat27810[[#This Row],[Játékos2]],Táblázat2456[],2,0),"")</f>
        <v/>
      </c>
      <c r="I47" s="1" t="str">
        <f>IF(Táblázat27810[[#This Row],[Játékos2]]&lt;&gt;0,VLOOKUP(Táblázat27810[[#This Row],[Játékos2]],Táblázat2456[],3,0),"")</f>
        <v/>
      </c>
      <c r="J47" s="1" t="str">
        <f>IF(Táblázat27810[[#This Row],[Játékos2]]&lt;&gt;0,VLOOKUP(Táblázat27810[[#This Row],[Játékos2]],Táblázat2456[],4,0),"")</f>
        <v/>
      </c>
      <c r="K47" s="3" t="str">
        <f>IF(Táblázat27810[[#This Row],[Játékos2]]&lt;&gt;0,VLOOKUP(Táblázat27810[[#This Row],[Játékos2]],Táblázat2456[],5,0),"")</f>
        <v/>
      </c>
      <c r="L47" s="1" t="str">
        <f>IF(Táblázat27810[[#This Row],[Játékos]]&lt;&gt;0,SUM(D47,H47),"")</f>
        <v/>
      </c>
      <c r="M47" s="1" t="str">
        <f>IF(Táblázat27810[[#This Row],[Játékos]]&lt;&gt;0,SUM(E47,I47),"")</f>
        <v/>
      </c>
      <c r="N47" s="1" t="str">
        <f>IF(Táblázat27810[[#This Row],[Játékos]]&lt;&gt;0,SUM(F47,J47),"")</f>
        <v/>
      </c>
      <c r="O47" s="3">
        <f>IF(Táblázat27810[[#This Row],[Játékos]]&lt;&gt;0,SUM(L47,M47),0)</f>
        <v>0</v>
      </c>
    </row>
    <row r="48" spans="4:15" x14ac:dyDescent="0.25">
      <c r="D48" s="1" t="str">
        <f>IF(Táblázat27810[[#This Row],[Játékos]]&lt;&gt;0,VLOOKUP(Táblázat27810[[#This Row],[Játékos]],Táblázat2456[],2,0),"")</f>
        <v/>
      </c>
      <c r="E48" s="1" t="str">
        <f>IF(Táblázat27810[[#This Row],[Játékos]]&lt;&gt;0,VLOOKUP(Táblázat27810[[#This Row],[Játékos]],Táblázat2456[],3,0),"")</f>
        <v/>
      </c>
      <c r="F48" s="1" t="str">
        <f>IF(Táblázat27810[[#This Row],[Játékos]]&lt;&gt;0,VLOOKUP(Táblázat27810[[#This Row],[Játékos]],Táblázat2456[],4,0),"")</f>
        <v/>
      </c>
      <c r="G48" s="3" t="str">
        <f>IF(Táblázat27810[[#This Row],[Játékos]]&lt;&gt;0,VLOOKUP(Táblázat27810[[#This Row],[Játékos]],Táblázat2456[],5,0),"")</f>
        <v/>
      </c>
      <c r="H48" s="1" t="str">
        <f>IF(Táblázat27810[[#This Row],[Játékos2]]&lt;&gt;0,VLOOKUP(Táblázat27810[[#This Row],[Játékos2]],Táblázat2456[],2,0),"")</f>
        <v/>
      </c>
      <c r="I48" s="1" t="str">
        <f>IF(Táblázat27810[[#This Row],[Játékos2]]&lt;&gt;0,VLOOKUP(Táblázat27810[[#This Row],[Játékos2]],Táblázat2456[],3,0),"")</f>
        <v/>
      </c>
      <c r="J48" s="1" t="str">
        <f>IF(Táblázat27810[[#This Row],[Játékos2]]&lt;&gt;0,VLOOKUP(Táblázat27810[[#This Row],[Játékos2]],Táblázat2456[],4,0),"")</f>
        <v/>
      </c>
      <c r="K48" s="3" t="str">
        <f>IF(Táblázat27810[[#This Row],[Játékos2]]&lt;&gt;0,VLOOKUP(Táblázat27810[[#This Row],[Játékos2]],Táblázat2456[],5,0),"")</f>
        <v/>
      </c>
      <c r="L48" s="1" t="str">
        <f>IF(Táblázat27810[[#This Row],[Játékos]]&lt;&gt;0,SUM(D48,H48),"")</f>
        <v/>
      </c>
      <c r="M48" s="1" t="str">
        <f>IF(Táblázat27810[[#This Row],[Játékos]]&lt;&gt;0,SUM(E48,I48),"")</f>
        <v/>
      </c>
      <c r="N48" s="1" t="str">
        <f>IF(Táblázat27810[[#This Row],[Játékos]]&lt;&gt;0,SUM(F48,J48),"")</f>
        <v/>
      </c>
      <c r="O48" s="3">
        <f>IF(Táblázat27810[[#This Row],[Játékos]]&lt;&gt;0,SUM(L48,M48),0)</f>
        <v>0</v>
      </c>
    </row>
  </sheetData>
  <mergeCells count="1">
    <mergeCell ref="B1:O2"/>
  </mergeCells>
  <conditionalFormatting sqref="O1:O1048576">
    <cfRule type="cellIs" dxfId="2" priority="1" operator="equal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workbookViewId="0">
      <selection activeCell="B5" sqref="B5:H5"/>
    </sheetView>
  </sheetViews>
  <sheetFormatPr defaultRowHeight="15.75" x14ac:dyDescent="0.25"/>
  <cols>
    <col min="1" max="1" width="9.140625" style="1"/>
    <col min="2" max="2" width="17.85546875" style="3" bestFit="1" customWidth="1"/>
    <col min="3" max="3" width="12.42578125" style="1" customWidth="1"/>
    <col min="4" max="4" width="9.140625" style="1"/>
    <col min="5" max="5" width="14" style="1" bestFit="1" customWidth="1"/>
    <col min="6" max="6" width="9.140625" style="1"/>
    <col min="7" max="7" width="15" style="1" bestFit="1" customWidth="1"/>
    <col min="8" max="8" width="22.42578125" style="3" bestFit="1" customWidth="1"/>
    <col min="9" max="16384" width="9.140625" style="1"/>
  </cols>
  <sheetData>
    <row r="1" spans="1:8" x14ac:dyDescent="0.25">
      <c r="B1" s="9" t="s">
        <v>24</v>
      </c>
      <c r="C1" s="9"/>
      <c r="D1" s="9"/>
      <c r="E1" s="9"/>
      <c r="F1" s="9"/>
      <c r="G1" s="9"/>
      <c r="H1" s="9"/>
    </row>
    <row r="2" spans="1:8" x14ac:dyDescent="0.25">
      <c r="B2" s="9"/>
      <c r="C2" s="9"/>
      <c r="D2" s="9"/>
      <c r="E2" s="9"/>
      <c r="F2" s="9"/>
      <c r="G2" s="9"/>
      <c r="H2" s="9"/>
    </row>
    <row r="4" spans="1:8" x14ac:dyDescent="0.25">
      <c r="B4" s="3" t="s">
        <v>0</v>
      </c>
      <c r="C4" s="1" t="s">
        <v>25</v>
      </c>
      <c r="D4" s="1" t="s">
        <v>2</v>
      </c>
      <c r="E4" s="1" t="s">
        <v>3</v>
      </c>
      <c r="F4" s="1" t="s">
        <v>4</v>
      </c>
      <c r="G4" s="1" t="s">
        <v>26</v>
      </c>
      <c r="H4" s="3" t="s">
        <v>27</v>
      </c>
    </row>
    <row r="5" spans="1:8" x14ac:dyDescent="0.25">
      <c r="A5" s="1" t="s">
        <v>64</v>
      </c>
      <c r="B5" s="3" t="s">
        <v>328</v>
      </c>
      <c r="C5" s="1" t="s">
        <v>30</v>
      </c>
      <c r="D5" s="1">
        <f>IF(Táblázat211[[#This Row],[Játékos]]&lt;&gt;0,IF(C5="Lány",VLOOKUP(Táblázat211[[#This Row],[Játékos]],Táblázat24[],3,0),VLOOKUP(Táblázat211[[#This Row],[Játékos]],Táblázat2[],3,0)),"")</f>
        <v>399</v>
      </c>
      <c r="E5" s="1">
        <f>IF(Táblázat211[[#This Row],[Játékos]]&lt;&gt;0,IF(C5="Lány",VLOOKUP(Táblázat211[[#This Row],[Játékos]],Táblázat24[],4,0),VLOOKUP(Táblázat211[[#This Row],[Játékos]],Táblázat2[],4,0)),"")</f>
        <v>195</v>
      </c>
      <c r="F5" s="1">
        <f>IF(Táblázat211[[#This Row],[Játékos]]&lt;&gt;0,IF(C5="Lány",VLOOKUP(Táblázat211[[#This Row],[Játékos]],Táblázat24[],5,0),VLOOKUP(Táblázat211[[#This Row],[Játékos]],Táblázat2[],5,0)),"")</f>
        <v>5</v>
      </c>
      <c r="G5" s="1">
        <f>IF(Táblázat211[[#This Row],[Játékos]]&lt;&gt;0,IF(C5="Lány",VLOOKUP(Táblázat211[[#This Row],[Játékos]],Táblázat24[],6,0),VLOOKUP(Táblázat211[[#This Row],[Játékos]],Táblázat2[],6,0)),"")</f>
        <v>594</v>
      </c>
      <c r="H5" s="3">
        <f>IF(Táblázat211[[#This Row],[Játékos]]&lt;&gt;0,IF(Táblázat211[[#This Row],[Fiú/Lány]]="Lány",Táblázat211[[#This Row],[EREDMÉNY]]*1.08,Táblázat211[[#This Row],[EREDMÉNY]]),0)</f>
        <v>641.5200000000001</v>
      </c>
    </row>
    <row r="6" spans="1:8" x14ac:dyDescent="0.25">
      <c r="A6" s="1" t="s">
        <v>65</v>
      </c>
      <c r="B6" s="3" t="s">
        <v>353</v>
      </c>
      <c r="C6" s="1" t="s">
        <v>28</v>
      </c>
      <c r="D6" s="1">
        <f>IF(Táblázat211[[#This Row],[Játékos]]&lt;&gt;0,IF(C6="Lány",VLOOKUP(Táblázat211[[#This Row],[Játékos]],Táblázat24[],3,0),VLOOKUP(Táblázat211[[#This Row],[Játékos]],Táblázat2[],3,0)),"")</f>
        <v>386</v>
      </c>
      <c r="E6" s="1">
        <f>IF(Táblázat211[[#This Row],[Játékos]]&lt;&gt;0,IF(D6="Lány",VLOOKUP(Táblázat211[[#This Row],[Játékos]],Táblázat24[],4,0),VLOOKUP(Táblázat211[[#This Row],[Játékos]],Táblázat2[],4,0)),"")</f>
        <v>208</v>
      </c>
      <c r="F6" s="1">
        <f>IF(Táblázat211[[#This Row],[Játékos]]&lt;&gt;0,IF(C6="Lány",VLOOKUP(Táblázat211[[#This Row],[Játékos]],Táblázat24[],5,0),VLOOKUP(Táblázat211[[#This Row],[Játékos]],Táblázat2[],5,0)),"")</f>
        <v>1</v>
      </c>
      <c r="G6" s="1">
        <f>IF(Táblázat211[[#This Row],[Játékos]]&lt;&gt;0,IF(C6="Lány",VLOOKUP(Táblázat211[[#This Row],[Játékos]],Táblázat24[],6,0),VLOOKUP(Táblázat211[[#This Row],[Játékos]],Táblázat2[],6,0)),"")</f>
        <v>594</v>
      </c>
      <c r="H6" s="3">
        <f>IF(Táblázat211[[#This Row],[Játékos]]&lt;&gt;0,IF(Táblázat211[[#This Row],[Fiú/Lány]]="Lány",Táblázat211[[#This Row],[EREDMÉNY]]*1.08,Táblázat211[[#This Row],[EREDMÉNY]]),0)</f>
        <v>594</v>
      </c>
    </row>
    <row r="7" spans="1:8" x14ac:dyDescent="0.25">
      <c r="A7" s="1" t="s">
        <v>66</v>
      </c>
      <c r="B7" s="3" t="s">
        <v>329</v>
      </c>
      <c r="C7" s="1" t="s">
        <v>30</v>
      </c>
      <c r="D7" s="1">
        <f>IF(Táblázat211[[#This Row],[Játékos]]&lt;&gt;0,IF(C7="Lány",VLOOKUP(Táblázat211[[#This Row],[Játékos]],Táblázat24[],3,0),VLOOKUP(Táblázat211[[#This Row],[Játékos]],Táblázat2[],3,0)),"")</f>
        <v>366</v>
      </c>
      <c r="E7" s="1">
        <f>IF(Táblázat211[[#This Row],[Játékos]]&lt;&gt;0,IF(C7="Lány",VLOOKUP(Táblázat211[[#This Row],[Játékos]],Táblázat24[],4,0),VLOOKUP(Táblázat211[[#This Row],[Játékos]],Táblázat2[],4,0)),"")</f>
        <v>166</v>
      </c>
      <c r="F7" s="1">
        <f>IF(Táblázat211[[#This Row],[Játékos]]&lt;&gt;0,IF(C7="Lány",VLOOKUP(Táblázat211[[#This Row],[Játékos]],Táblázat24[],5,0),VLOOKUP(Táblázat211[[#This Row],[Játékos]],Táblázat2[],5,0)),"")</f>
        <v>2</v>
      </c>
      <c r="G7" s="1">
        <f>IF(Táblázat211[[#This Row],[Játékos]]&lt;&gt;0,IF(C7="Lány",VLOOKUP(Táblázat211[[#This Row],[Játékos]],Táblázat24[],6,0),VLOOKUP(Táblázat211[[#This Row],[Játékos]],Táblázat2[],6,0)),"")</f>
        <v>532</v>
      </c>
      <c r="H7" s="3">
        <f>IF(Táblázat211[[#This Row],[Játékos]]&lt;&gt;0,IF(Táblázat211[[#This Row],[Fiú/Lány]]="Lány",Táblázat211[[#This Row],[EREDMÉNY]]*1.08,Táblázat211[[#This Row],[EREDMÉNY]]),0)</f>
        <v>574.56000000000006</v>
      </c>
    </row>
    <row r="8" spans="1:8" x14ac:dyDescent="0.25">
      <c r="A8" s="1" t="s">
        <v>67</v>
      </c>
      <c r="B8" s="3" t="s">
        <v>33</v>
      </c>
      <c r="C8" s="1" t="s">
        <v>28</v>
      </c>
      <c r="D8" s="1">
        <f>IF(Táblázat211[[#This Row],[Játékos]]&lt;&gt;0,IF(C8="Lány",VLOOKUP(Táblázat211[[#This Row],[Játékos]],Táblázat24[],3,0),VLOOKUP(Táblázat211[[#This Row],[Játékos]],Táblázat2[],3,0)),"")</f>
        <v>384</v>
      </c>
      <c r="E8" s="1">
        <f>IF(Táblázat211[[#This Row],[Játékos]]&lt;&gt;0,IF(C8="Lány",VLOOKUP(Táblázat211[[#This Row],[Játékos]],Táblázat24[],4,0),VLOOKUP(Táblázat211[[#This Row],[Játékos]],Táblázat2[],4,0)),"")</f>
        <v>190</v>
      </c>
      <c r="F8" s="1">
        <f>IF(Táblázat211[[#This Row],[Játékos]]&lt;&gt;0,IF(C8="Lány",VLOOKUP(Táblázat211[[#This Row],[Játékos]],Táblázat24[],5,0),VLOOKUP(Táblázat211[[#This Row],[Játékos]],Táblázat2[],5,0)),"")</f>
        <v>5</v>
      </c>
      <c r="G8" s="1">
        <f>IF(Táblázat211[[#This Row],[Játékos]]&lt;&gt;0,IF(C8="Lány",VLOOKUP(Táblázat211[[#This Row],[Játékos]],Táblázat24[],6,0),VLOOKUP(Táblázat211[[#This Row],[Játékos]],Táblázat2[],6,0)),"")</f>
        <v>574</v>
      </c>
      <c r="H8" s="3">
        <f>IF(Táblázat211[[#This Row],[Játékos]]&lt;&gt;0,IF(Táblázat211[[#This Row],[Fiú/Lány]]="Lány",Táblázat211[[#This Row],[EREDMÉNY]]*1.08,Táblázat211[[#This Row],[EREDMÉNY]]),0)</f>
        <v>574</v>
      </c>
    </row>
    <row r="9" spans="1:8" x14ac:dyDescent="0.25">
      <c r="A9" s="1" t="s">
        <v>68</v>
      </c>
      <c r="B9" s="3" t="s">
        <v>120</v>
      </c>
      <c r="C9" s="1" t="s">
        <v>28</v>
      </c>
      <c r="D9" s="1">
        <f>IF(Táblázat211[[#This Row],[Játékos]]&lt;&gt;0,IF(C9="Lány",VLOOKUP(Táblázat211[[#This Row],[Játékos]],Táblázat24[],3,0),VLOOKUP(Táblázat211[[#This Row],[Játékos]],Táblázat2[],3,0)),"")</f>
        <v>377</v>
      </c>
      <c r="E9" s="1">
        <f>IF(Táblázat211[[#This Row],[Játékos]]&lt;&gt;0,IF(D9="Lány",VLOOKUP(Táblázat211[[#This Row],[Játékos]],Táblázat24[],4,0),VLOOKUP(Táblázat211[[#This Row],[Játékos]],Táblázat2[],4,0)),"")</f>
        <v>195</v>
      </c>
      <c r="F9" s="1">
        <f>IF(Táblázat211[[#This Row],[Játékos]]&lt;&gt;0,IF(C9="Lány",VLOOKUP(Táblázat211[[#This Row],[Játékos]],Táblázat24[],5,0),VLOOKUP(Táblázat211[[#This Row],[Játékos]],Táblázat2[],5,0)),"")</f>
        <v>1</v>
      </c>
      <c r="G9" s="1">
        <f>IF(Táblázat211[[#This Row],[Játékos]]&lt;&gt;0,IF(C9="Lány",VLOOKUP(Táblázat211[[#This Row],[Játékos]],Táblázat24[],6,0),VLOOKUP(Táblázat211[[#This Row],[Játékos]],Táblázat2[],6,0)),"")</f>
        <v>572</v>
      </c>
      <c r="H9" s="3">
        <f>IF(Táblázat211[[#This Row],[Játékos]]&lt;&gt;0,IF(Táblázat211[[#This Row],[Fiú/Lány]]="Lány",Táblázat211[[#This Row],[EREDMÉNY]]*1.08,Táblázat211[[#This Row],[EREDMÉNY]]),0)</f>
        <v>572</v>
      </c>
    </row>
    <row r="10" spans="1:8" x14ac:dyDescent="0.25">
      <c r="A10" s="1" t="s">
        <v>69</v>
      </c>
      <c r="B10" s="3" t="s">
        <v>35</v>
      </c>
      <c r="C10" s="1" t="s">
        <v>30</v>
      </c>
      <c r="D10" s="1">
        <f>IF(Táblázat211[[#This Row],[Játékos]]&lt;&gt;0,IF(C10="Lány",VLOOKUP(Táblázat211[[#This Row],[Játékos]],Táblázat24[],3,0),VLOOKUP(Táblázat211[[#This Row],[Játékos]],Táblázat2[],3,0)),"")</f>
        <v>341</v>
      </c>
      <c r="E10" s="1">
        <f>IF(Táblázat211[[#This Row],[Játékos]]&lt;&gt;0,IF(C10="Lány",VLOOKUP(Táblázat211[[#This Row],[Játékos]],Táblázat24[],4,0),VLOOKUP(Táblázat211[[#This Row],[Játékos]],Táblázat2[],4,0)),"")</f>
        <v>184</v>
      </c>
      <c r="F10" s="1">
        <f>IF(Táblázat211[[#This Row],[Játékos]]&lt;&gt;0,IF(C10="Lány",VLOOKUP(Táblázat211[[#This Row],[Játékos]],Táblázat24[],5,0),VLOOKUP(Táblázat211[[#This Row],[Játékos]],Táblázat2[],5,0)),"")</f>
        <v>5</v>
      </c>
      <c r="G10" s="1">
        <f>IF(Táblázat211[[#This Row],[Játékos]]&lt;&gt;0,IF(C10="Lány",VLOOKUP(Táblázat211[[#This Row],[Játékos]],Táblázat24[],6,0),VLOOKUP(Táblázat211[[#This Row],[Játékos]],Táblázat2[],6,0)),"")</f>
        <v>525</v>
      </c>
      <c r="H10" s="3">
        <f>IF(Táblázat211[[#This Row],[Játékos]]&lt;&gt;0,IF(Táblázat211[[#This Row],[Fiú/Lány]]="Lány",Táblázat211[[#This Row],[EREDMÉNY]]*1.08,Táblázat211[[#This Row],[EREDMÉNY]]),0)</f>
        <v>567</v>
      </c>
    </row>
    <row r="11" spans="1:8" x14ac:dyDescent="0.25">
      <c r="A11" s="1" t="s">
        <v>70</v>
      </c>
      <c r="B11" s="3" t="s">
        <v>121</v>
      </c>
      <c r="C11" s="1" t="s">
        <v>28</v>
      </c>
      <c r="D11" s="1">
        <f>IF(Táblázat211[[#This Row],[Játékos]]&lt;&gt;0,IF(C11="Lány",VLOOKUP(Táblázat211[[#This Row],[Játékos]],Táblázat24[],3,0),VLOOKUP(Táblázat211[[#This Row],[Játékos]],Táblázat2[],3,0)),"")</f>
        <v>372</v>
      </c>
      <c r="E11" s="1">
        <f>IF(Táblázat211[[#This Row],[Játékos]]&lt;&gt;0,IF(D11="Lány",VLOOKUP(Táblázat211[[#This Row],[Játékos]],Táblázat24[],4,0),VLOOKUP(Táblázat211[[#This Row],[Játékos]],Táblázat2[],4,0)),"")</f>
        <v>188</v>
      </c>
      <c r="F11" s="1">
        <f>IF(Táblázat211[[#This Row],[Játékos]]&lt;&gt;0,IF(C11="Lány",VLOOKUP(Táblázat211[[#This Row],[Játékos]],Táblázat24[],5,0),VLOOKUP(Táblázat211[[#This Row],[Játékos]],Táblázat2[],5,0)),"")</f>
        <v>5</v>
      </c>
      <c r="G11" s="1">
        <f>IF(Táblázat211[[#This Row],[Játékos]]&lt;&gt;0,IF(C11="Lány",VLOOKUP(Táblázat211[[#This Row],[Játékos]],Táblázat24[],6,0),VLOOKUP(Táblázat211[[#This Row],[Játékos]],Táblázat2[],6,0)),"")</f>
        <v>560</v>
      </c>
      <c r="H11" s="3">
        <f>IF(Táblázat211[[#This Row],[Játékos]]&lt;&gt;0,IF(Táblázat211[[#This Row],[Fiú/Lány]]="Lány",Táblázat211[[#This Row],[EREDMÉNY]]*1.08,Táblázat211[[#This Row],[EREDMÉNY]]),0)</f>
        <v>560</v>
      </c>
    </row>
    <row r="12" spans="1:8" x14ac:dyDescent="0.25">
      <c r="A12" s="1" t="s">
        <v>71</v>
      </c>
      <c r="B12" s="3" t="s">
        <v>115</v>
      </c>
      <c r="C12" s="1" t="s">
        <v>28</v>
      </c>
      <c r="D12" s="1">
        <f>IF(Táblázat211[[#This Row],[Játékos]]&lt;&gt;0,IF(C12="Lány",VLOOKUP(Táblázat211[[#This Row],[Játékos]],Táblázat24[],3,0),VLOOKUP(Táblázat211[[#This Row],[Játékos]],Táblázat2[],3,0)),"")</f>
        <v>367</v>
      </c>
      <c r="E12" s="1">
        <f>IF(Táblázat211[[#This Row],[Játékos]]&lt;&gt;0,IF(D12="Lány",VLOOKUP(Táblázat211[[#This Row],[Játékos]],Táblázat24[],4,0),VLOOKUP(Táblázat211[[#This Row],[Játékos]],Táblázat2[],4,0)),"")</f>
        <v>188</v>
      </c>
      <c r="F12" s="1">
        <f>IF(Táblázat211[[#This Row],[Játékos]]&lt;&gt;0,IF(C12="Lány",VLOOKUP(Táblázat211[[#This Row],[Játékos]],Táblázat24[],5,0),VLOOKUP(Táblázat211[[#This Row],[Játékos]],Táblázat2[],5,0)),"")</f>
        <v>2</v>
      </c>
      <c r="G12" s="1">
        <f>IF(Táblázat211[[#This Row],[Játékos]]&lt;&gt;0,IF(C12="Lány",VLOOKUP(Táblázat211[[#This Row],[Játékos]],Táblázat24[],6,0),VLOOKUP(Táblázat211[[#This Row],[Játékos]],Táblázat2[],6,0)),"")</f>
        <v>555</v>
      </c>
      <c r="H12" s="3">
        <f>IF(Táblázat211[[#This Row],[Játékos]]&lt;&gt;0,IF(Táblázat211[[#This Row],[Fiú/Lány]]="Lány",Táblázat211[[#This Row],[EREDMÉNY]]*1.08,Táblázat211[[#This Row],[EREDMÉNY]]),0)</f>
        <v>555</v>
      </c>
    </row>
    <row r="13" spans="1:8" x14ac:dyDescent="0.25">
      <c r="A13" s="1" t="s">
        <v>72</v>
      </c>
      <c r="B13" s="3" t="s">
        <v>158</v>
      </c>
      <c r="C13" s="1" t="s">
        <v>28</v>
      </c>
      <c r="D13" s="1">
        <f>IF(Táblázat211[[#This Row],[Játékos]]&lt;&gt;0,IF(C13="Lány",VLOOKUP(Táblázat211[[#This Row],[Játékos]],Táblázat24[],3,0),VLOOKUP(Táblázat211[[#This Row],[Játékos]],Táblázat2[],3,0)),"")</f>
        <v>367</v>
      </c>
      <c r="E13" s="1">
        <f>IF(Táblázat211[[#This Row],[Játékos]]&lt;&gt;0,IF(D13="Lány",VLOOKUP(Táblázat211[[#This Row],[Játékos]],Táblázat24[],4,0),VLOOKUP(Táblázat211[[#This Row],[Játékos]],Táblázat2[],4,0)),"")</f>
        <v>188</v>
      </c>
      <c r="F13" s="1">
        <f>IF(Táblázat211[[#This Row],[Játékos]]&lt;&gt;0,IF(C13="Lány",VLOOKUP(Táblázat211[[#This Row],[Játékos]],Táblázat24[],5,0),VLOOKUP(Táblázat211[[#This Row],[Játékos]],Táblázat2[],5,0)),"")</f>
        <v>8</v>
      </c>
      <c r="G13" s="1">
        <f>IF(Táblázat211[[#This Row],[Játékos]]&lt;&gt;0,IF(C13="Lány",VLOOKUP(Táblázat211[[#This Row],[Játékos]],Táblázat24[],6,0),VLOOKUP(Táblázat211[[#This Row],[Játékos]],Táblázat2[],6,0)),"")</f>
        <v>555</v>
      </c>
      <c r="H13" s="3">
        <f>IF(Táblázat211[[#This Row],[Játékos]]&lt;&gt;0,IF(Táblázat211[[#This Row],[Fiú/Lány]]="Lány",Táblázat211[[#This Row],[EREDMÉNY]]*1.08,Táblázat211[[#This Row],[EREDMÉNY]]),0)</f>
        <v>555</v>
      </c>
    </row>
    <row r="14" spans="1:8" x14ac:dyDescent="0.25">
      <c r="A14" s="1" t="s">
        <v>73</v>
      </c>
      <c r="B14" s="3" t="s">
        <v>34</v>
      </c>
      <c r="C14" s="1" t="s">
        <v>28</v>
      </c>
      <c r="D14" s="1">
        <f>IF(Táblázat211[[#This Row],[Játékos]]&lt;&gt;0,IF(C14="Lány",VLOOKUP(Táblázat211[[#This Row],[Játékos]],Táblázat24[],3,0),VLOOKUP(Táblázat211[[#This Row],[Játékos]],Táblázat2[],3,0)),"")</f>
        <v>375</v>
      </c>
      <c r="E14" s="1">
        <f>IF(Táblázat211[[#This Row],[Játékos]]&lt;&gt;0,IF(C14="Lány",VLOOKUP(Táblázat211[[#This Row],[Játékos]],Táblázat24[],4,0),VLOOKUP(Táblázat211[[#This Row],[Játékos]],Táblázat2[],4,0)),"")</f>
        <v>178</v>
      </c>
      <c r="F14" s="1">
        <f>IF(Táblázat211[[#This Row],[Játékos]]&lt;&gt;0,IF(C14="Lány",VLOOKUP(Táblázat211[[#This Row],[Játékos]],Táblázat24[],5,0),VLOOKUP(Táblázat211[[#This Row],[Játékos]],Táblázat2[],5,0)),"")</f>
        <v>8</v>
      </c>
      <c r="G14" s="1">
        <f>IF(Táblázat211[[#This Row],[Játékos]]&lt;&gt;0,IF(C14="Lány",VLOOKUP(Táblázat211[[#This Row],[Játékos]],Táblázat24[],6,0),VLOOKUP(Táblázat211[[#This Row],[Játékos]],Táblázat2[],6,0)),"")</f>
        <v>553</v>
      </c>
      <c r="H14" s="3">
        <f>IF(Táblázat211[[#This Row],[Játékos]]&lt;&gt;0,IF(Táblázat211[[#This Row],[Fiú/Lány]]="Lány",Táblázat211[[#This Row],[EREDMÉNY]]*1.08,Táblázat211[[#This Row],[EREDMÉNY]]),0)</f>
        <v>553</v>
      </c>
    </row>
    <row r="15" spans="1:8" x14ac:dyDescent="0.25">
      <c r="A15" s="1" t="s">
        <v>74</v>
      </c>
      <c r="B15" s="3" t="s">
        <v>305</v>
      </c>
      <c r="C15" s="1" t="s">
        <v>28</v>
      </c>
      <c r="D15" s="1">
        <f>IF(Táblázat211[[#This Row],[Játékos]]&lt;&gt;0,IF(C15="Lány",VLOOKUP(Táblázat211[[#This Row],[Játékos]],Táblázat24[],3,0),VLOOKUP(Táblázat211[[#This Row],[Játékos]],Táblázat2[],3,0)),"")</f>
        <v>369</v>
      </c>
      <c r="E15" s="1">
        <f>IF(Táblázat211[[#This Row],[Játékos]]&lt;&gt;0,IF(D15="Lány",VLOOKUP(Táblázat211[[#This Row],[Játékos]],Táblázat24[],4,0),VLOOKUP(Táblázat211[[#This Row],[Játékos]],Táblázat2[],4,0)),"")</f>
        <v>176</v>
      </c>
      <c r="F15" s="1">
        <f>IF(Táblázat211[[#This Row],[Játékos]]&lt;&gt;0,IF(C15="Lány",VLOOKUP(Táblázat211[[#This Row],[Játékos]],Táblázat24[],5,0),VLOOKUP(Táblázat211[[#This Row],[Játékos]],Táblázat2[],5,0)),"")</f>
        <v>3</v>
      </c>
      <c r="G15" s="1">
        <f>IF(Táblázat211[[#This Row],[Játékos]]&lt;&gt;0,IF(C15="Lány",VLOOKUP(Táblázat211[[#This Row],[Játékos]],Táblázat24[],6,0),VLOOKUP(Táblázat211[[#This Row],[Játékos]],Táblázat2[],6,0)),"")</f>
        <v>545</v>
      </c>
      <c r="H15" s="3">
        <f>IF(Táblázat211[[#This Row],[Játékos]]&lt;&gt;0,IF(Táblázat211[[#This Row],[Fiú/Lány]]="Lány",Táblázat211[[#This Row],[EREDMÉNY]]*1.08,Táblázat211[[#This Row],[EREDMÉNY]]),0)</f>
        <v>545</v>
      </c>
    </row>
    <row r="16" spans="1:8" x14ac:dyDescent="0.25">
      <c r="A16" s="1" t="s">
        <v>75</v>
      </c>
      <c r="B16" s="3" t="s">
        <v>330</v>
      </c>
      <c r="C16" s="1" t="s">
        <v>30</v>
      </c>
      <c r="D16" s="1">
        <f>IF(Táblázat211[[#This Row],[Játékos]]&lt;&gt;0,IF(C16="Lány",VLOOKUP(Táblázat211[[#This Row],[Játékos]],Táblázat24[],3,0),VLOOKUP(Táblázat211[[#This Row],[Játékos]],Táblázat2[],3,0)),"")</f>
        <v>341</v>
      </c>
      <c r="E16" s="1">
        <f>IF(Táblázat211[[#This Row],[Játékos]]&lt;&gt;0,IF(C16="Lány",VLOOKUP(Táblázat211[[#This Row],[Játékos]],Táblázat24[],4,0),VLOOKUP(Táblázat211[[#This Row],[Játékos]],Táblázat2[],4,0)),"")</f>
        <v>154</v>
      </c>
      <c r="F16" s="1">
        <f>IF(Táblázat211[[#This Row],[Játékos]]&lt;&gt;0,IF(C16="Lány",VLOOKUP(Táblázat211[[#This Row],[Játékos]],Táblázat24[],5,0),VLOOKUP(Táblázat211[[#This Row],[Játékos]],Táblázat2[],5,0)),"")</f>
        <v>11</v>
      </c>
      <c r="G16" s="1">
        <f>IF(Táblázat211[[#This Row],[Játékos]]&lt;&gt;0,IF(C16="Lány",VLOOKUP(Táblázat211[[#This Row],[Játékos]],Táblázat24[],6,0),VLOOKUP(Táblázat211[[#This Row],[Játékos]],Táblázat2[],6,0)),"")</f>
        <v>495</v>
      </c>
      <c r="H16" s="3">
        <f>IF(Táblázat211[[#This Row],[Játékos]]&lt;&gt;0,IF(Táblázat211[[#This Row],[Fiú/Lány]]="Lány",Táblázat211[[#This Row],[EREDMÉNY]]*1.08,Táblázat211[[#This Row],[EREDMÉNY]]),0)</f>
        <v>534.6</v>
      </c>
    </row>
    <row r="17" spans="1:8" x14ac:dyDescent="0.25">
      <c r="A17" s="1" t="s">
        <v>76</v>
      </c>
      <c r="B17" s="3" t="s">
        <v>324</v>
      </c>
      <c r="C17" s="1" t="s">
        <v>28</v>
      </c>
      <c r="D17" s="1">
        <f>IF(Táblázat211[[#This Row],[Játékos]]&lt;&gt;0,IF(C17="Lány",VLOOKUP(Táblázat211[[#This Row],[Játékos]],Táblázat24[],3,0),VLOOKUP(Táblázat211[[#This Row],[Játékos]],Táblázat2[],3,0)),"")</f>
        <v>349</v>
      </c>
      <c r="E17" s="1">
        <f>IF(Táblázat211[[#This Row],[Játékos]]&lt;&gt;0,IF(D17="Lány",VLOOKUP(Táblázat211[[#This Row],[Játékos]],Táblázat24[],4,0),VLOOKUP(Táblázat211[[#This Row],[Játékos]],Táblázat2[],4,0)),"")</f>
        <v>170</v>
      </c>
      <c r="F17" s="1">
        <f>IF(Táblázat211[[#This Row],[Játékos]]&lt;&gt;0,IF(C17="Lány",VLOOKUP(Táblázat211[[#This Row],[Játékos]],Táblázat24[],5,0),VLOOKUP(Táblázat211[[#This Row],[Játékos]],Táblázat2[],5,0)),"")</f>
        <v>6</v>
      </c>
      <c r="G17" s="1">
        <f>IF(Táblázat211[[#This Row],[Játékos]]&lt;&gt;0,IF(C17="Lány",VLOOKUP(Táblázat211[[#This Row],[Játékos]],Táblázat24[],6,0),VLOOKUP(Táblázat211[[#This Row],[Játékos]],Táblázat2[],6,0)),"")</f>
        <v>519</v>
      </c>
      <c r="H17" s="3">
        <f>IF(Táblázat211[[#This Row],[Játékos]]&lt;&gt;0,IF(Táblázat211[[#This Row],[Fiú/Lány]]="Lány",Táblázat211[[#This Row],[EREDMÉNY]]*1.08,Táblázat211[[#This Row],[EREDMÉNY]]),0)</f>
        <v>519</v>
      </c>
    </row>
    <row r="18" spans="1:8" x14ac:dyDescent="0.25">
      <c r="A18" s="1" t="s">
        <v>77</v>
      </c>
      <c r="B18" s="3" t="s">
        <v>122</v>
      </c>
      <c r="C18" s="1" t="s">
        <v>28</v>
      </c>
      <c r="D18" s="1">
        <f>IF(Táblázat211[[#This Row],[Játékos]]&lt;&gt;0,IF(C18="Lány",VLOOKUP(Táblázat211[[#This Row],[Játékos]],Táblázat24[],3,0),VLOOKUP(Táblázat211[[#This Row],[Játékos]],Táblázat2[],3,0)),"")</f>
        <v>358</v>
      </c>
      <c r="E18" s="1">
        <f>IF(Táblázat211[[#This Row],[Játékos]]&lt;&gt;0,IF(D18="Lány",VLOOKUP(Táblázat211[[#This Row],[Játékos]],Táblázat24[],4,0),VLOOKUP(Táblázat211[[#This Row],[Játékos]],Táblázat2[],4,0)),"")</f>
        <v>160</v>
      </c>
      <c r="F18" s="1">
        <f>IF(Táblázat211[[#This Row],[Játékos]]&lt;&gt;0,IF(C18="Lány",VLOOKUP(Táblázat211[[#This Row],[Játékos]],Táblázat24[],5,0),VLOOKUP(Táblázat211[[#This Row],[Játékos]],Táblázat2[],5,0)),"")</f>
        <v>6</v>
      </c>
      <c r="G18" s="1">
        <f>IF(Táblázat211[[#This Row],[Játékos]]&lt;&gt;0,IF(C18="Lány",VLOOKUP(Táblázat211[[#This Row],[Játékos]],Táblázat24[],6,0),VLOOKUP(Táblázat211[[#This Row],[Játékos]],Táblázat2[],6,0)),"")</f>
        <v>518</v>
      </c>
      <c r="H18" s="3">
        <f>IF(Táblázat211[[#This Row],[Játékos]]&lt;&gt;0,IF(Táblázat211[[#This Row],[Fiú/Lány]]="Lány",Táblázat211[[#This Row],[EREDMÉNY]]*1.08,Táblázat211[[#This Row],[EREDMÉNY]]),0)</f>
        <v>518</v>
      </c>
    </row>
    <row r="19" spans="1:8" x14ac:dyDescent="0.25">
      <c r="A19" s="1" t="s">
        <v>78</v>
      </c>
      <c r="B19" s="3" t="s">
        <v>123</v>
      </c>
      <c r="C19" s="1" t="s">
        <v>28</v>
      </c>
      <c r="D19" s="1">
        <f>IF(Táblázat211[[#This Row],[Játékos]]&lt;&gt;0,IF(C19="Lány",VLOOKUP(Táblázat211[[#This Row],[Játékos]],Táblázat24[],3,0),VLOOKUP(Táblázat211[[#This Row],[Játékos]],Táblázat2[],3,0)),"")</f>
        <v>364</v>
      </c>
      <c r="E19" s="1">
        <f>IF(Táblázat211[[#This Row],[Játékos]]&lt;&gt;0,IF(D19="Lány",VLOOKUP(Táblázat211[[#This Row],[Játékos]],Táblázat24[],4,0),VLOOKUP(Táblázat211[[#This Row],[Játékos]],Táblázat2[],4,0)),"")</f>
        <v>146</v>
      </c>
      <c r="F19" s="1">
        <f>IF(Táblázat211[[#This Row],[Játékos]]&lt;&gt;0,IF(C19="Lány",VLOOKUP(Táblázat211[[#This Row],[Játékos]],Táblázat24[],5,0),VLOOKUP(Táblázat211[[#This Row],[Játékos]],Táblázat2[],5,0)),"")</f>
        <v>4</v>
      </c>
      <c r="G19" s="1">
        <f>IF(Táblázat211[[#This Row],[Játékos]]&lt;&gt;0,IF(C19="Lány",VLOOKUP(Táblázat211[[#This Row],[Játékos]],Táblázat24[],6,0),VLOOKUP(Táblázat211[[#This Row],[Játékos]],Táblázat2[],6,0)),"")</f>
        <v>510</v>
      </c>
      <c r="H19" s="3">
        <f>IF(Táblázat211[[#This Row],[Játékos]]&lt;&gt;0,IF(Táblázat211[[#This Row],[Fiú/Lány]]="Lány",Táblázat211[[#This Row],[EREDMÉNY]]*1.08,Táblázat211[[#This Row],[EREDMÉNY]]),0)</f>
        <v>510</v>
      </c>
    </row>
    <row r="20" spans="1:8" x14ac:dyDescent="0.25">
      <c r="A20" s="1" t="s">
        <v>79</v>
      </c>
      <c r="B20" s="3" t="s">
        <v>117</v>
      </c>
      <c r="C20" s="1" t="s">
        <v>28</v>
      </c>
      <c r="D20" s="1">
        <f>IF(Táblázat211[[#This Row],[Játékos]]&lt;&gt;0,IF(C20="Lány",VLOOKUP(Táblázat211[[#This Row],[Játékos]],Táblázat24[],3,0),VLOOKUP(Táblázat211[[#This Row],[Játékos]],Táblázat2[],3,0)),"")</f>
        <v>377</v>
      </c>
      <c r="E20" s="1">
        <f>IF(Táblázat211[[#This Row],[Játékos]]&lt;&gt;0,IF(D20="Lány",VLOOKUP(Táblázat211[[#This Row],[Játékos]],Táblázat24[],4,0),VLOOKUP(Táblázat211[[#This Row],[Játékos]],Táblázat2[],4,0)),"")</f>
        <v>124</v>
      </c>
      <c r="F20" s="1">
        <f>IF(Táblázat211[[#This Row],[Játékos]]&lt;&gt;0,IF(C20="Lány",VLOOKUP(Táblázat211[[#This Row],[Játékos]],Táblázat24[],5,0),VLOOKUP(Táblázat211[[#This Row],[Játékos]],Táblázat2[],5,0)),"")</f>
        <v>11</v>
      </c>
      <c r="G20" s="1">
        <f>IF(Táblázat211[[#This Row],[Játékos]]&lt;&gt;0,IF(C20="Lány",VLOOKUP(Táblázat211[[#This Row],[Játékos]],Táblázat24[],6,0),VLOOKUP(Táblázat211[[#This Row],[Játékos]],Táblázat2[],6,0)),"")</f>
        <v>501</v>
      </c>
      <c r="H20" s="3">
        <f>IF(Táblázat211[[#This Row],[Játékos]]&lt;&gt;0,IF(Táblázat211[[#This Row],[Fiú/Lány]]="Lány",Táblázat211[[#This Row],[EREDMÉNY]]*1.08,Táblázat211[[#This Row],[EREDMÉNY]]),0)</f>
        <v>501</v>
      </c>
    </row>
    <row r="21" spans="1:8" x14ac:dyDescent="0.25">
      <c r="A21" s="1" t="s">
        <v>80</v>
      </c>
      <c r="B21" s="3" t="s">
        <v>447</v>
      </c>
      <c r="C21" s="1" t="s">
        <v>28</v>
      </c>
      <c r="D21" s="1">
        <f>IF(Táblázat211[[#This Row],[Játékos]]&lt;&gt;0,IF(C21="Lány",VLOOKUP(Táblázat211[[#This Row],[Játékos]],Táblázat24[],3,0),VLOOKUP(Táblázat211[[#This Row],[Játékos]],Táblázat2[],3,0)),"")</f>
        <v>353</v>
      </c>
      <c r="E21" s="1">
        <f>IF(Táblázat211[[#This Row],[Játékos]]&lt;&gt;0,IF(D21="Lány",VLOOKUP(Táblázat211[[#This Row],[Játékos]],Táblázat24[],4,0),VLOOKUP(Táblázat211[[#This Row],[Játékos]],Táblázat2[],4,0)),"")</f>
        <v>152</v>
      </c>
      <c r="F21" s="1">
        <f>IF(Táblázat211[[#This Row],[Játékos]]&lt;&gt;0,IF(C21="Lány",VLOOKUP(Táblázat211[[#This Row],[Játékos]],Táblázat24[],5,0),VLOOKUP(Táblázat211[[#This Row],[Játékos]],Táblázat2[],5,0)),"")</f>
        <v>8</v>
      </c>
      <c r="G21" s="1">
        <f>IF(Táblázat211[[#This Row],[Játékos]]&lt;&gt;0,IF(C21="Lány",VLOOKUP(Táblázat211[[#This Row],[Játékos]],Táblázat24[],6,0),VLOOKUP(Táblázat211[[#This Row],[Játékos]],Táblázat2[],6,0)),"")</f>
        <v>505</v>
      </c>
      <c r="H21" s="3">
        <f>IF(Táblázat211[[#This Row],[Játékos]]&lt;&gt;0,IF(Táblázat211[[#This Row],[Fiú/Lány]]="Lány",Táblázat211[[#This Row],[EREDMÉNY]]*1.08,Táblázat211[[#This Row],[EREDMÉNY]]),0)</f>
        <v>505</v>
      </c>
    </row>
    <row r="22" spans="1:8" x14ac:dyDescent="0.25">
      <c r="A22" s="1" t="s">
        <v>81</v>
      </c>
      <c r="B22" s="3" t="s">
        <v>448</v>
      </c>
      <c r="C22" s="1" t="s">
        <v>28</v>
      </c>
      <c r="D22" s="1">
        <f>IF(Táblázat211[[#This Row],[Játékos]]&lt;&gt;0,IF(C22="Lány",VLOOKUP(Táblázat211[[#This Row],[Játékos]],Táblázat24[],3,0),VLOOKUP(Táblázat211[[#This Row],[Játékos]],Táblázat2[],3,0)),"")</f>
        <v>383</v>
      </c>
      <c r="E22" s="1">
        <f>IF(Táblázat211[[#This Row],[Játékos]]&lt;&gt;0,IF(D22="Lány",VLOOKUP(Táblázat211[[#This Row],[Játékos]],Táblázat24[],4,0),VLOOKUP(Táblázat211[[#This Row],[Játékos]],Táblázat2[],4,0)),"")</f>
        <v>182</v>
      </c>
      <c r="F22" s="1">
        <f>IF(Táblázat211[[#This Row],[Játékos]]&lt;&gt;0,IF(C22="Lány",VLOOKUP(Táblázat211[[#This Row],[Játékos]],Táblázat24[],5,0),VLOOKUP(Táblázat211[[#This Row],[Játékos]],Táblázat2[],5,0)),"")</f>
        <v>2</v>
      </c>
      <c r="G22" s="1">
        <f>IF(Táblázat211[[#This Row],[Játékos]]&lt;&gt;0,IF(C22="Lány",VLOOKUP(Táblázat211[[#This Row],[Játékos]],Táblázat24[],6,0),VLOOKUP(Táblázat211[[#This Row],[Játékos]],Táblázat2[],6,0)),"")</f>
        <v>565</v>
      </c>
      <c r="H22" s="3">
        <f>IF(Táblázat211[[#This Row],[Játékos]]&lt;&gt;0,IF(Táblázat211[[#This Row],[Fiú/Lány]]="Lány",Táblázat211[[#This Row],[EREDMÉNY]]*1.08,Táblázat211[[#This Row],[EREDMÉNY]]),0)</f>
        <v>565</v>
      </c>
    </row>
    <row r="23" spans="1:8" x14ac:dyDescent="0.25">
      <c r="A23" s="1" t="s">
        <v>82</v>
      </c>
      <c r="D23" s="1" t="str">
        <f>IF(Táblázat211[[#This Row],[Játékos]]&lt;&gt;0,IF(C23="Lány",VLOOKUP(Táblázat211[[#This Row],[Játékos]],Táblázat24[],3,0),VLOOKUP(Táblázat211[[#This Row],[Játékos]],Táblázat2[],3,0)),"")</f>
        <v/>
      </c>
      <c r="E23" s="1" t="str">
        <f>IF(Táblázat211[[#This Row],[Játékos]]&lt;&gt;0,IF(D23="Lány",VLOOKUP(Táblázat211[[#This Row],[Játékos]],Táblázat24[],4,0),VLOOKUP(Táblázat211[[#This Row],[Játékos]],Táblázat2[],4,0)),"")</f>
        <v/>
      </c>
      <c r="F23" s="1" t="str">
        <f>IF(Táblázat211[[#This Row],[Játékos]]&lt;&gt;0,IF(C23="Lány",VLOOKUP(Táblázat211[[#This Row],[Játékos]],Táblázat24[],5,0),VLOOKUP(Táblázat211[[#This Row],[Játékos]],Táblázat2[],5,0)),"")</f>
        <v/>
      </c>
      <c r="G23" s="1" t="str">
        <f>IF(Táblázat211[[#This Row],[Játékos]]&lt;&gt;0,IF(C23="Lány",VLOOKUP(Táblázat211[[#This Row],[Játékos]],Táblázat24[],6,0),VLOOKUP(Táblázat211[[#This Row],[Játékos]],Táblázat2[],6,0)),"")</f>
        <v/>
      </c>
      <c r="H23" s="3">
        <f>IF(Táblázat211[[#This Row],[Játékos]]&lt;&gt;0,IF(Táblázat211[[#This Row],[Fiú/Lány]]="Lány",Táblázat211[[#This Row],[EREDMÉNY]]*1.08,Táblázat211[[#This Row],[EREDMÉNY]]),0)</f>
        <v>0</v>
      </c>
    </row>
    <row r="24" spans="1:8" x14ac:dyDescent="0.25">
      <c r="A24" s="1" t="s">
        <v>83</v>
      </c>
      <c r="D24" s="1" t="str">
        <f>IF(Táblázat211[[#This Row],[Játékos]]&lt;&gt;0,IF(C24="Lány",VLOOKUP(Táblázat211[[#This Row],[Játékos]],Táblázat24[],3,0),VLOOKUP(Táblázat211[[#This Row],[Játékos]],Táblázat2[],3,0)),"")</f>
        <v/>
      </c>
      <c r="E24" s="1" t="str">
        <f>IF(Táblázat211[[#This Row],[Játékos]]&lt;&gt;0,IF(D24="Lány",VLOOKUP(Táblázat211[[#This Row],[Játékos]],Táblázat24[],4,0),VLOOKUP(Táblázat211[[#This Row],[Játékos]],Táblázat2[],4,0)),"")</f>
        <v/>
      </c>
      <c r="F24" s="1" t="str">
        <f>IF(Táblázat211[[#This Row],[Játékos]]&lt;&gt;0,IF(C24="Lány",VLOOKUP(Táblázat211[[#This Row],[Játékos]],Táblázat24[],5,0),VLOOKUP(Táblázat211[[#This Row],[Játékos]],Táblázat2[],5,0)),"")</f>
        <v/>
      </c>
      <c r="G24" s="1" t="str">
        <f>IF(Táblázat211[[#This Row],[Játékos]]&lt;&gt;0,IF(C24="Lány",VLOOKUP(Táblázat211[[#This Row],[Játékos]],Táblázat24[],6,0),VLOOKUP(Táblázat211[[#This Row],[Játékos]],Táblázat2[],6,0)),"")</f>
        <v/>
      </c>
      <c r="H24" s="3">
        <f>IF(Táblázat211[[#This Row],[Játékos]]&lt;&gt;0,IF(Táblázat211[[#This Row],[Fiú/Lány]]="Lány",Táblázat211[[#This Row],[EREDMÉNY]]*1.08,Táblázat211[[#This Row],[EREDMÉNY]]),0)</f>
        <v>0</v>
      </c>
    </row>
    <row r="25" spans="1:8" x14ac:dyDescent="0.25">
      <c r="A25" s="1" t="s">
        <v>84</v>
      </c>
      <c r="D25" s="1" t="str">
        <f>IF(Táblázat211[[#This Row],[Játékos]]&lt;&gt;0,IF(C25="Lány",VLOOKUP(Táblázat211[[#This Row],[Játékos]],Táblázat24[],3,0),VLOOKUP(Táblázat211[[#This Row],[Játékos]],Táblázat2[],3,0)),"")</f>
        <v/>
      </c>
      <c r="E25" s="1" t="str">
        <f>IF(Táblázat211[[#This Row],[Játékos]]&lt;&gt;0,IF(D25="Lány",VLOOKUP(Táblázat211[[#This Row],[Játékos]],Táblázat24[],4,0),VLOOKUP(Táblázat211[[#This Row],[Játékos]],Táblázat2[],4,0)),"")</f>
        <v/>
      </c>
      <c r="F25" s="1" t="str">
        <f>IF(Táblázat211[[#This Row],[Játékos]]&lt;&gt;0,IF(C25="Lány",VLOOKUP(Táblázat211[[#This Row],[Játékos]],Táblázat24[],5,0),VLOOKUP(Táblázat211[[#This Row],[Játékos]],Táblázat2[],5,0)),"")</f>
        <v/>
      </c>
      <c r="G25" s="1" t="str">
        <f>IF(Táblázat211[[#This Row],[Játékos]]&lt;&gt;0,IF(C25="Lány",VLOOKUP(Táblázat211[[#This Row],[Játékos]],Táblázat24[],6,0),VLOOKUP(Táblázat211[[#This Row],[Játékos]],Táblázat2[],6,0)),"")</f>
        <v/>
      </c>
      <c r="H25" s="3">
        <f>IF(Táblázat211[[#This Row],[Játékos]]&lt;&gt;0,IF(Táblázat211[[#This Row],[Fiú/Lány]]="Lány",Táblázat211[[#This Row],[EREDMÉNY]]*1.08,Táblázat211[[#This Row],[EREDMÉNY]]),0)</f>
        <v>0</v>
      </c>
    </row>
    <row r="26" spans="1:8" x14ac:dyDescent="0.25">
      <c r="A26" s="1" t="s">
        <v>85</v>
      </c>
      <c r="D26" s="1" t="str">
        <f>IF(Táblázat211[[#This Row],[Játékos]]&lt;&gt;0,IF(C26="Lány",VLOOKUP(Táblázat211[[#This Row],[Játékos]],Táblázat24[],3,0),VLOOKUP(Táblázat211[[#This Row],[Játékos]],Táblázat2[],3,0)),"")</f>
        <v/>
      </c>
      <c r="E26" s="1" t="str">
        <f>IF(Táblázat211[[#This Row],[Játékos]]&lt;&gt;0,IF(D26="Lány",VLOOKUP(Táblázat211[[#This Row],[Játékos]],Táblázat24[],4,0),VLOOKUP(Táblázat211[[#This Row],[Játékos]],Táblázat2[],4,0)),"")</f>
        <v/>
      </c>
      <c r="F26" s="1" t="str">
        <f>IF(Táblázat211[[#This Row],[Játékos]]&lt;&gt;0,IF(C26="Lány",VLOOKUP(Táblázat211[[#This Row],[Játékos]],Táblázat24[],5,0),VLOOKUP(Táblázat211[[#This Row],[Játékos]],Táblázat2[],5,0)),"")</f>
        <v/>
      </c>
      <c r="G26" s="1" t="str">
        <f>IF(Táblázat211[[#This Row],[Játékos]]&lt;&gt;0,IF(C26="Lány",VLOOKUP(Táblázat211[[#This Row],[Játékos]],Táblázat24[],6,0),VLOOKUP(Táblázat211[[#This Row],[Játékos]],Táblázat2[],6,0)),"")</f>
        <v/>
      </c>
      <c r="H26" s="3">
        <f>IF(Táblázat211[[#This Row],[Játékos]]&lt;&gt;0,IF(Táblázat211[[#This Row],[Fiú/Lány]]="Lány",Táblázat211[[#This Row],[EREDMÉNY]]*1.08,Táblázat211[[#This Row],[EREDMÉNY]]),0)</f>
        <v>0</v>
      </c>
    </row>
    <row r="27" spans="1:8" x14ac:dyDescent="0.25">
      <c r="A27" s="1" t="s">
        <v>86</v>
      </c>
      <c r="D27" s="1" t="str">
        <f>IF(Táblázat211[[#This Row],[Játékos]]&lt;&gt;0,IF(C27="Lány",VLOOKUP(Táblázat211[[#This Row],[Játékos]],Táblázat24[],3,0),VLOOKUP(Táblázat211[[#This Row],[Játékos]],Táblázat2[],3,0)),"")</f>
        <v/>
      </c>
      <c r="E27" s="1" t="str">
        <f>IF(Táblázat211[[#This Row],[Játékos]]&lt;&gt;0,IF(D27="Lány",VLOOKUP(Táblázat211[[#This Row],[Játékos]],Táblázat24[],4,0),VLOOKUP(Táblázat211[[#This Row],[Játékos]],Táblázat2[],4,0)),"")</f>
        <v/>
      </c>
      <c r="F27" s="1" t="str">
        <f>IF(Táblázat211[[#This Row],[Játékos]]&lt;&gt;0,IF(C27="Lány",VLOOKUP(Táblázat211[[#This Row],[Játékos]],Táblázat24[],5,0),VLOOKUP(Táblázat211[[#This Row],[Játékos]],Táblázat2[],5,0)),"")</f>
        <v/>
      </c>
      <c r="G27" s="1" t="str">
        <f>IF(Táblázat211[[#This Row],[Játékos]]&lt;&gt;0,IF(C27="Lány",VLOOKUP(Táblázat211[[#This Row],[Játékos]],Táblázat24[],6,0),VLOOKUP(Táblázat211[[#This Row],[Játékos]],Táblázat2[],6,0)),"")</f>
        <v/>
      </c>
      <c r="H27" s="3">
        <f>IF(Táblázat211[[#This Row],[Játékos]]&lt;&gt;0,IF(Táblázat211[[#This Row],[Fiú/Lány]]="Lány",Táblázat211[[#This Row],[EREDMÉNY]]*1.08,Táblázat211[[#This Row],[EREDMÉNY]]),0)</f>
        <v>0</v>
      </c>
    </row>
    <row r="28" spans="1:8" x14ac:dyDescent="0.25">
      <c r="A28" s="1" t="s">
        <v>87</v>
      </c>
      <c r="D28" s="1" t="str">
        <f>IF(Táblázat211[[#This Row],[Játékos]]&lt;&gt;0,IF(C28="Lány",VLOOKUP(Táblázat211[[#This Row],[Játékos]],Táblázat24[],3,0),VLOOKUP(Táblázat211[[#This Row],[Játékos]],Táblázat2[],3,0)),"")</f>
        <v/>
      </c>
      <c r="E28" s="1" t="str">
        <f>IF(Táblázat211[[#This Row],[Játékos]]&lt;&gt;0,IF(D28="Lány",VLOOKUP(Táblázat211[[#This Row],[Játékos]],Táblázat24[],4,0),VLOOKUP(Táblázat211[[#This Row],[Játékos]],Táblázat2[],4,0)),"")</f>
        <v/>
      </c>
      <c r="F28" s="1" t="str">
        <f>IF(Táblázat211[[#This Row],[Játékos]]&lt;&gt;0,IF(C28="Lány",VLOOKUP(Táblázat211[[#This Row],[Játékos]],Táblázat24[],5,0),VLOOKUP(Táblázat211[[#This Row],[Játékos]],Táblázat2[],5,0)),"")</f>
        <v/>
      </c>
      <c r="G28" s="1" t="str">
        <f>IF(Táblázat211[[#This Row],[Játékos]]&lt;&gt;0,IF(C28="Lány",VLOOKUP(Táblázat211[[#This Row],[Játékos]],Táblázat24[],6,0),VLOOKUP(Táblázat211[[#This Row],[Játékos]],Táblázat2[],6,0)),"")</f>
        <v/>
      </c>
      <c r="H28" s="3">
        <f>IF(Táblázat211[[#This Row],[Játékos]]&lt;&gt;0,IF(Táblázat211[[#This Row],[Fiú/Lány]]="Lány",Táblázat211[[#This Row],[EREDMÉNY]]*1.08,Táblázat211[[#This Row],[EREDMÉNY]]),0)</f>
        <v>0</v>
      </c>
    </row>
    <row r="29" spans="1:8" x14ac:dyDescent="0.25">
      <c r="A29" s="1" t="s">
        <v>88</v>
      </c>
      <c r="D29" s="1" t="str">
        <f>IF(Táblázat211[[#This Row],[Játékos]]&lt;&gt;0,IF(C29="Lány",VLOOKUP(Táblázat211[[#This Row],[Játékos]],Táblázat24[],3,0),VLOOKUP(Táblázat211[[#This Row],[Játékos]],Táblázat2[],3,0)),"")</f>
        <v/>
      </c>
      <c r="E29" s="1" t="str">
        <f>IF(Táblázat211[[#This Row],[Játékos]]&lt;&gt;0,IF(D29="Lány",VLOOKUP(Táblázat211[[#This Row],[Játékos]],Táblázat24[],4,0),VLOOKUP(Táblázat211[[#This Row],[Játékos]],Táblázat2[],4,0)),"")</f>
        <v/>
      </c>
      <c r="F29" s="1" t="str">
        <f>IF(Táblázat211[[#This Row],[Játékos]]&lt;&gt;0,IF(C29="Lány",VLOOKUP(Táblázat211[[#This Row],[Játékos]],Táblázat24[],5,0),VLOOKUP(Táblázat211[[#This Row],[Játékos]],Táblázat2[],5,0)),"")</f>
        <v/>
      </c>
      <c r="G29" s="1" t="str">
        <f>IF(Táblázat211[[#This Row],[Játékos]]&lt;&gt;0,IF(C29="Lány",VLOOKUP(Táblázat211[[#This Row],[Játékos]],Táblázat24[],6,0),VLOOKUP(Táblázat211[[#This Row],[Játékos]],Táblázat2[],6,0)),"")</f>
        <v/>
      </c>
      <c r="H29" s="3">
        <f>IF(Táblázat211[[#This Row],[Játékos]]&lt;&gt;0,IF(Táblázat211[[#This Row],[Fiú/Lány]]="Lány",Táblázat211[[#This Row],[EREDMÉNY]]*1.08,Táblázat211[[#This Row],[EREDMÉNY]]),0)</f>
        <v>0</v>
      </c>
    </row>
    <row r="30" spans="1:8" x14ac:dyDescent="0.25">
      <c r="A30" s="1" t="s">
        <v>89</v>
      </c>
      <c r="D30" s="1" t="str">
        <f>IF(Táblázat211[[#This Row],[Játékos]]&lt;&gt;0,IF(C30="Lány",VLOOKUP(Táblázat211[[#This Row],[Játékos]],Táblázat24[],3,0),VLOOKUP(Táblázat211[[#This Row],[Játékos]],Táblázat2[],3,0)),"")</f>
        <v/>
      </c>
      <c r="E30" s="1" t="str">
        <f>IF(Táblázat211[[#This Row],[Játékos]]&lt;&gt;0,IF(D30="Lány",VLOOKUP(Táblázat211[[#This Row],[Játékos]],Táblázat24[],4,0),VLOOKUP(Táblázat211[[#This Row],[Játékos]],Táblázat2[],4,0)),"")</f>
        <v/>
      </c>
      <c r="F30" s="1" t="str">
        <f>IF(Táblázat211[[#This Row],[Játékos]]&lt;&gt;0,IF(C30="Lány",VLOOKUP(Táblázat211[[#This Row],[Játékos]],Táblázat24[],5,0),VLOOKUP(Táblázat211[[#This Row],[Játékos]],Táblázat2[],5,0)),"")</f>
        <v/>
      </c>
      <c r="G30" s="1" t="str">
        <f>IF(Táblázat211[[#This Row],[Játékos]]&lt;&gt;0,IF(C30="Lány",VLOOKUP(Táblázat211[[#This Row],[Játékos]],Táblázat24[],6,0),VLOOKUP(Táblázat211[[#This Row],[Játékos]],Táblázat2[],6,0)),"")</f>
        <v/>
      </c>
      <c r="H30" s="3">
        <f>IF(Táblázat211[[#This Row],[Játékos]]&lt;&gt;0,IF(Táblázat211[[#This Row],[Fiú/Lány]]="Lány",Táblázat211[[#This Row],[EREDMÉNY]]*1.08,Táblázat211[[#This Row],[EREDMÉNY]]),0)</f>
        <v>0</v>
      </c>
    </row>
    <row r="31" spans="1:8" x14ac:dyDescent="0.25">
      <c r="A31" s="1" t="s">
        <v>90</v>
      </c>
      <c r="D31" s="1" t="str">
        <f>IF(Táblázat211[[#This Row],[Játékos]]&lt;&gt;0,IF(C31="Lány",VLOOKUP(Táblázat211[[#This Row],[Játékos]],Táblázat24[],3,0),VLOOKUP(Táblázat211[[#This Row],[Játékos]],Táblázat2[],3,0)),"")</f>
        <v/>
      </c>
      <c r="E31" s="1" t="str">
        <f>IF(Táblázat211[[#This Row],[Játékos]]&lt;&gt;0,IF(D31="Lány",VLOOKUP(Táblázat211[[#This Row],[Játékos]],Táblázat24[],4,0),VLOOKUP(Táblázat211[[#This Row],[Játékos]],Táblázat2[],4,0)),"")</f>
        <v/>
      </c>
      <c r="F31" s="1" t="str">
        <f>IF(Táblázat211[[#This Row],[Játékos]]&lt;&gt;0,IF(C31="Lány",VLOOKUP(Táblázat211[[#This Row],[Játékos]],Táblázat24[],5,0),VLOOKUP(Táblázat211[[#This Row],[Játékos]],Táblázat2[],5,0)),"")</f>
        <v/>
      </c>
      <c r="G31" s="1" t="str">
        <f>IF(Táblázat211[[#This Row],[Játékos]]&lt;&gt;0,IF(C31="Lány",VLOOKUP(Táblázat211[[#This Row],[Játékos]],Táblázat24[],6,0),VLOOKUP(Táblázat211[[#This Row],[Játékos]],Táblázat2[],6,0)),"")</f>
        <v/>
      </c>
      <c r="H31" s="3">
        <f>IF(Táblázat211[[#This Row],[Játékos]]&lt;&gt;0,IF(Táblázat211[[#This Row],[Fiú/Lány]]="Lány",Táblázat211[[#This Row],[EREDMÉNY]]*1.08,Táblázat211[[#This Row],[EREDMÉNY]]),0)</f>
        <v>0</v>
      </c>
    </row>
    <row r="32" spans="1:8" x14ac:dyDescent="0.25">
      <c r="A32" s="1" t="s">
        <v>91</v>
      </c>
      <c r="D32" s="1" t="str">
        <f>IF(Táblázat211[[#This Row],[Játékos]]&lt;&gt;0,IF(C32="Lány",VLOOKUP(Táblázat211[[#This Row],[Játékos]],Táblázat24[],3,0),VLOOKUP(Táblázat211[[#This Row],[Játékos]],Táblázat2[],3,0)),"")</f>
        <v/>
      </c>
      <c r="E32" s="1" t="str">
        <f>IF(Táblázat211[[#This Row],[Játékos]]&lt;&gt;0,IF(D32="Lány",VLOOKUP(Táblázat211[[#This Row],[Játékos]],Táblázat24[],4,0),VLOOKUP(Táblázat211[[#This Row],[Játékos]],Táblázat2[],4,0)),"")</f>
        <v/>
      </c>
      <c r="F32" s="1" t="str">
        <f>IF(Táblázat211[[#This Row],[Játékos]]&lt;&gt;0,IF(C32="Lány",VLOOKUP(Táblázat211[[#This Row],[Játékos]],Táblázat24[],5,0),VLOOKUP(Táblázat211[[#This Row],[Játékos]],Táblázat2[],5,0)),"")</f>
        <v/>
      </c>
      <c r="G32" s="1" t="str">
        <f>IF(Táblázat211[[#This Row],[Játékos]]&lt;&gt;0,IF(C32="Lány",VLOOKUP(Táblázat211[[#This Row],[Játékos]],Táblázat24[],6,0),VLOOKUP(Táblázat211[[#This Row],[Játékos]],Táblázat2[],6,0)),"")</f>
        <v/>
      </c>
      <c r="H32" s="3">
        <f>IF(Táblázat211[[#This Row],[Játékos]]&lt;&gt;0,IF(Táblázat211[[#This Row],[Fiú/Lány]]="Lány",Táblázat211[[#This Row],[EREDMÉNY]]*1.08,Táblázat211[[#This Row],[EREDMÉNY]]),0)</f>
        <v>0</v>
      </c>
    </row>
    <row r="33" spans="1:8" x14ac:dyDescent="0.25">
      <c r="A33" s="1" t="s">
        <v>92</v>
      </c>
      <c r="D33" s="1" t="str">
        <f>IF(Táblázat211[[#This Row],[Játékos]]&lt;&gt;0,IF(C33="Lány",VLOOKUP(Táblázat211[[#This Row],[Játékos]],Táblázat24[],3,0),VLOOKUP(Táblázat211[[#This Row],[Játékos]],Táblázat2[],3,0)),"")</f>
        <v/>
      </c>
      <c r="E33" s="1" t="str">
        <f>IF(Táblázat211[[#This Row],[Játékos]]&lt;&gt;0,IF(D33="Lány",VLOOKUP(Táblázat211[[#This Row],[Játékos]],Táblázat24[],4,0),VLOOKUP(Táblázat211[[#This Row],[Játékos]],Táblázat2[],4,0)),"")</f>
        <v/>
      </c>
      <c r="F33" s="1" t="str">
        <f>IF(Táblázat211[[#This Row],[Játékos]]&lt;&gt;0,IF(C33="Lány",VLOOKUP(Táblázat211[[#This Row],[Játékos]],Táblázat24[],5,0),VLOOKUP(Táblázat211[[#This Row],[Játékos]],Táblázat2[],5,0)),"")</f>
        <v/>
      </c>
      <c r="G33" s="1" t="str">
        <f>IF(Táblázat211[[#This Row],[Játékos]]&lt;&gt;0,IF(C33="Lány",VLOOKUP(Táblázat211[[#This Row],[Játékos]],Táblázat24[],6,0),VLOOKUP(Táblázat211[[#This Row],[Játékos]],Táblázat2[],6,0)),"")</f>
        <v/>
      </c>
      <c r="H33" s="3">
        <f>IF(Táblázat211[[#This Row],[Játékos]]&lt;&gt;0,IF(Táblázat211[[#This Row],[Fiú/Lány]]="Lány",Táblázat211[[#This Row],[EREDMÉNY]]*1.08,Táblázat211[[#This Row],[EREDMÉNY]]),0)</f>
        <v>0</v>
      </c>
    </row>
    <row r="34" spans="1:8" x14ac:dyDescent="0.25">
      <c r="A34" s="1" t="s">
        <v>93</v>
      </c>
      <c r="D34" s="1" t="str">
        <f>IF(Táblázat211[[#This Row],[Játékos]]&lt;&gt;0,IF(C34="Lány",VLOOKUP(Táblázat211[[#This Row],[Játékos]],Táblázat24[],3,0),VLOOKUP(Táblázat211[[#This Row],[Játékos]],Táblázat2[],3,0)),"")</f>
        <v/>
      </c>
      <c r="E34" s="1" t="str">
        <f>IF(Táblázat211[[#This Row],[Játékos]]&lt;&gt;0,IF(D34="Lány",VLOOKUP(Táblázat211[[#This Row],[Játékos]],Táblázat24[],4,0),VLOOKUP(Táblázat211[[#This Row],[Játékos]],Táblázat2[],4,0)),"")</f>
        <v/>
      </c>
      <c r="F34" s="1" t="str">
        <f>IF(Táblázat211[[#This Row],[Játékos]]&lt;&gt;0,IF(C34="Lány",VLOOKUP(Táblázat211[[#This Row],[Játékos]],Táblázat24[],5,0),VLOOKUP(Táblázat211[[#This Row],[Játékos]],Táblázat2[],5,0)),"")</f>
        <v/>
      </c>
      <c r="G34" s="1" t="str">
        <f>IF(Táblázat211[[#This Row],[Játékos]]&lt;&gt;0,IF(C34="Lány",VLOOKUP(Táblázat211[[#This Row],[Játékos]],Táblázat24[],6,0),VLOOKUP(Táblázat211[[#This Row],[Játékos]],Táblázat2[],6,0)),"")</f>
        <v/>
      </c>
      <c r="H34" s="3">
        <f>IF(Táblázat211[[#This Row],[Játékos]]&lt;&gt;0,IF(Táblázat211[[#This Row],[Fiú/Lány]]="Lány",Táblázat211[[#This Row],[EREDMÉNY]]*1.08,Táblázat211[[#This Row],[EREDMÉNY]]),0)</f>
        <v>0</v>
      </c>
    </row>
    <row r="35" spans="1:8" x14ac:dyDescent="0.25">
      <c r="A35" s="1" t="s">
        <v>161</v>
      </c>
      <c r="D35" s="1" t="str">
        <f>IF(Táblázat211[[#This Row],[Játékos]]&lt;&gt;0,IF(C35="Lány",VLOOKUP(Táblázat211[[#This Row],[Játékos]],Táblázat24[],3,0),VLOOKUP(Táblázat211[[#This Row],[Játékos]],Táblázat2[],3,0)),"")</f>
        <v/>
      </c>
      <c r="E35" s="1" t="str">
        <f>IF(Táblázat211[[#This Row],[Játékos]]&lt;&gt;0,IF(D35="Lány",VLOOKUP(Táblázat211[[#This Row],[Játékos]],Táblázat24[],4,0),VLOOKUP(Táblázat211[[#This Row],[Játékos]],Táblázat2[],4,0)),"")</f>
        <v/>
      </c>
      <c r="F35" s="1" t="str">
        <f>IF(Táblázat211[[#This Row],[Játékos]]&lt;&gt;0,IF(C35="Lány",VLOOKUP(Táblázat211[[#This Row],[Játékos]],Táblázat24[],5,0),VLOOKUP(Táblázat211[[#This Row],[Játékos]],Táblázat2[],5,0)),"")</f>
        <v/>
      </c>
      <c r="G35" s="1" t="str">
        <f>IF(Táblázat211[[#This Row],[Játékos]]&lt;&gt;0,IF(C35="Lány",VLOOKUP(Táblázat211[[#This Row],[Játékos]],Táblázat24[],6,0),VLOOKUP(Táblázat211[[#This Row],[Játékos]],Táblázat2[],6,0)),"")</f>
        <v/>
      </c>
      <c r="H35" s="3">
        <f>IF(Táblázat211[[#This Row],[Játékos]]&lt;&gt;0,IF(Táblázat211[[#This Row],[Fiú/Lány]]="Lány",Táblázat211[[#This Row],[EREDMÉNY]]*1.08,Táblázat211[[#This Row],[EREDMÉNY]]),0)</f>
        <v>0</v>
      </c>
    </row>
    <row r="36" spans="1:8" x14ac:dyDescent="0.25">
      <c r="A36" s="1" t="s">
        <v>162</v>
      </c>
      <c r="D36" s="1" t="str">
        <f>IF(Táblázat211[[#This Row],[Játékos]]&lt;&gt;0,IF(C36="Lány",VLOOKUP(Táblázat211[[#This Row],[Játékos]],Táblázat24[],3,0),VLOOKUP(Táblázat211[[#This Row],[Játékos]],Táblázat2[],3,0)),"")</f>
        <v/>
      </c>
      <c r="E36" s="1" t="str">
        <f>IF(Táblázat211[[#This Row],[Játékos]]&lt;&gt;0,IF(D36="Lány",VLOOKUP(Táblázat211[[#This Row],[Játékos]],Táblázat24[],4,0),VLOOKUP(Táblázat211[[#This Row],[Játékos]],Táblázat2[],4,0)),"")</f>
        <v/>
      </c>
      <c r="F36" s="1" t="str">
        <f>IF(Táblázat211[[#This Row],[Játékos]]&lt;&gt;0,IF(C36="Lány",VLOOKUP(Táblázat211[[#This Row],[Játékos]],Táblázat24[],5,0),VLOOKUP(Táblázat211[[#This Row],[Játékos]],Táblázat2[],5,0)),"")</f>
        <v/>
      </c>
      <c r="G36" s="1" t="str">
        <f>IF(Táblázat211[[#This Row],[Játékos]]&lt;&gt;0,IF(C36="Lány",VLOOKUP(Táblázat211[[#This Row],[Játékos]],Táblázat24[],6,0),VLOOKUP(Táblázat211[[#This Row],[Játékos]],Táblázat2[],6,0)),"")</f>
        <v/>
      </c>
      <c r="H36" s="3">
        <f>IF(Táblázat211[[#This Row],[Játékos]]&lt;&gt;0,IF(Táblázat211[[#This Row],[Fiú/Lány]]="Lány",Táblázat211[[#This Row],[EREDMÉNY]]*1.08,Táblázat211[[#This Row],[EREDMÉNY]]),0)</f>
        <v>0</v>
      </c>
    </row>
    <row r="37" spans="1:8" x14ac:dyDescent="0.25">
      <c r="A37" s="1" t="s">
        <v>163</v>
      </c>
      <c r="D37" s="1" t="str">
        <f>IF(Táblázat211[[#This Row],[Játékos]]&lt;&gt;0,IF(C37="Lány",VLOOKUP(Táblázat211[[#This Row],[Játékos]],Táblázat24[],3,0),VLOOKUP(Táblázat211[[#This Row],[Játékos]],Táblázat2[],3,0)),"")</f>
        <v/>
      </c>
      <c r="E37" s="1" t="str">
        <f>IF(Táblázat211[[#This Row],[Játékos]]&lt;&gt;0,IF(D37="Lány",VLOOKUP(Táblázat211[[#This Row],[Játékos]],Táblázat24[],4,0),VLOOKUP(Táblázat211[[#This Row],[Játékos]],Táblázat2[],4,0)),"")</f>
        <v/>
      </c>
      <c r="F37" s="1" t="str">
        <f>IF(Táblázat211[[#This Row],[Játékos]]&lt;&gt;0,IF(C37="Lány",VLOOKUP(Táblázat211[[#This Row],[Játékos]],Táblázat24[],5,0),VLOOKUP(Táblázat211[[#This Row],[Játékos]],Táblázat2[],5,0)),"")</f>
        <v/>
      </c>
      <c r="G37" s="1" t="str">
        <f>IF(Táblázat211[[#This Row],[Játékos]]&lt;&gt;0,IF(C37="Lány",VLOOKUP(Táblázat211[[#This Row],[Játékos]],Táblázat24[],6,0),VLOOKUP(Táblázat211[[#This Row],[Játékos]],Táblázat2[],6,0)),"")</f>
        <v/>
      </c>
      <c r="H37" s="3">
        <f>IF(Táblázat211[[#This Row],[Játékos]]&lt;&gt;0,IF(Táblázat211[[#This Row],[Fiú/Lány]]="Lány",Táblázat211[[#This Row],[EREDMÉNY]]*1.08,Táblázat211[[#This Row],[EREDMÉNY]]),0)</f>
        <v>0</v>
      </c>
    </row>
    <row r="38" spans="1:8" x14ac:dyDescent="0.25">
      <c r="A38" s="1" t="s">
        <v>164</v>
      </c>
      <c r="D38" s="1" t="str">
        <f>IF(Táblázat211[[#This Row],[Játékos]]&lt;&gt;0,IF(C38="Lány",VLOOKUP(Táblázat211[[#This Row],[Játékos]],Táblázat24[],3,0),VLOOKUP(Táblázat211[[#This Row],[Játékos]],Táblázat2[],3,0)),"")</f>
        <v/>
      </c>
      <c r="E38" s="1" t="str">
        <f>IF(Táblázat211[[#This Row],[Játékos]]&lt;&gt;0,IF(D38="Lány",VLOOKUP(Táblázat211[[#This Row],[Játékos]],Táblázat24[],4,0),VLOOKUP(Táblázat211[[#This Row],[Játékos]],Táblázat2[],4,0)),"")</f>
        <v/>
      </c>
      <c r="F38" s="1" t="str">
        <f>IF(Táblázat211[[#This Row],[Játékos]]&lt;&gt;0,IF(C38="Lány",VLOOKUP(Táblázat211[[#This Row],[Játékos]],Táblázat24[],5,0),VLOOKUP(Táblázat211[[#This Row],[Játékos]],Táblázat2[],5,0)),"")</f>
        <v/>
      </c>
      <c r="G38" s="1" t="str">
        <f>IF(Táblázat211[[#This Row],[Játékos]]&lt;&gt;0,IF(C38="Lány",VLOOKUP(Táblázat211[[#This Row],[Játékos]],Táblázat24[],6,0),VLOOKUP(Táblázat211[[#This Row],[Játékos]],Táblázat2[],6,0)),"")</f>
        <v/>
      </c>
      <c r="H38" s="3">
        <f>IF(Táblázat211[[#This Row],[Játékos]]&lt;&gt;0,IF(Táblázat211[[#This Row],[Fiú/Lány]]="Lány",Táblázat211[[#This Row],[EREDMÉNY]]*1.08,Táblázat211[[#This Row],[EREDMÉNY]]),0)</f>
        <v>0</v>
      </c>
    </row>
    <row r="39" spans="1:8" x14ac:dyDescent="0.25">
      <c r="D39" s="1" t="str">
        <f>IF(Táblázat211[[#This Row],[Játékos]]&lt;&gt;0,IF(C39="Lány",VLOOKUP(Táblázat211[[#This Row],[Játékos]],Táblázat24[],3,0),VLOOKUP(Táblázat211[[#This Row],[Játékos]],Táblázat2[],3,0)),"")</f>
        <v/>
      </c>
      <c r="E39" s="1" t="str">
        <f>IF(Táblázat211[[#This Row],[Játékos]]&lt;&gt;0,IF(D39="Lány",VLOOKUP(Táblázat211[[#This Row],[Játékos]],Táblázat24[],4,0),VLOOKUP(Táblázat211[[#This Row],[Játékos]],Táblázat2[],4,0)),"")</f>
        <v/>
      </c>
      <c r="F39" s="1" t="str">
        <f>IF(Táblázat211[[#This Row],[Játékos]]&lt;&gt;0,IF(C39="Lány",VLOOKUP(Táblázat211[[#This Row],[Játékos]],Táblázat24[],5,0),VLOOKUP(Táblázat211[[#This Row],[Játékos]],Táblázat2[],5,0)),"")</f>
        <v/>
      </c>
      <c r="G39" s="1" t="str">
        <f>IF(Táblázat211[[#This Row],[Játékos]]&lt;&gt;0,IF(C39="Lány",VLOOKUP(Táblázat211[[#This Row],[Játékos]],Táblázat24[],6,0),VLOOKUP(Táblázat211[[#This Row],[Játékos]],Táblázat2[],6,0)),"")</f>
        <v/>
      </c>
      <c r="H39" s="3">
        <f>IF(Táblázat211[[#This Row],[Játékos]]&lt;&gt;0,IF(Táblázat211[[#This Row],[Fiú/Lány]]="Lány",Táblázat211[[#This Row],[EREDMÉNY]]*1.08,Táblázat211[[#This Row],[EREDMÉNY]]),0)</f>
        <v>0</v>
      </c>
    </row>
    <row r="40" spans="1:8" x14ac:dyDescent="0.25">
      <c r="D40" s="1" t="str">
        <f>IF(Táblázat211[[#This Row],[Játékos]]&lt;&gt;0,IF(C40="Lány",VLOOKUP(Táblázat211[[#This Row],[Játékos]],Táblázat24[],3,0),VLOOKUP(Táblázat211[[#This Row],[Játékos]],Táblázat2[],3,0)),"")</f>
        <v/>
      </c>
      <c r="E40" s="1" t="str">
        <f>IF(Táblázat211[[#This Row],[Játékos]]&lt;&gt;0,IF(D40="Lány",VLOOKUP(Táblázat211[[#This Row],[Játékos]],Táblázat24[],4,0),VLOOKUP(Táblázat211[[#This Row],[Játékos]],Táblázat2[],4,0)),"")</f>
        <v/>
      </c>
      <c r="F40" s="1" t="str">
        <f>IF(Táblázat211[[#This Row],[Játékos]]&lt;&gt;0,IF(C40="Lány",VLOOKUP(Táblázat211[[#This Row],[Játékos]],Táblázat24[],5,0),VLOOKUP(Táblázat211[[#This Row],[Játékos]],Táblázat2[],5,0)),"")</f>
        <v/>
      </c>
      <c r="G40" s="1" t="str">
        <f>IF(Táblázat211[[#This Row],[Játékos]]&lt;&gt;0,IF(C40="Lány",VLOOKUP(Táblázat211[[#This Row],[Játékos]],Táblázat24[],6,0),VLOOKUP(Táblázat211[[#This Row],[Játékos]],Táblázat2[],6,0)),"")</f>
        <v/>
      </c>
      <c r="H40" s="3">
        <f>IF(Táblázat211[[#This Row],[Játékos]]&lt;&gt;0,IF(Táblázat211[[#This Row],[Fiú/Lány]]="Lány",Táblázat211[[#This Row],[EREDMÉNY]]*1.08,Táblázat211[[#This Row],[EREDMÉNY]]),0)</f>
        <v>0</v>
      </c>
    </row>
    <row r="41" spans="1:8" x14ac:dyDescent="0.25">
      <c r="D41" s="1" t="str">
        <f>IF(Táblázat211[[#This Row],[Játékos]]&lt;&gt;0,IF(C41="Lány",VLOOKUP(Táblázat211[[#This Row],[Játékos]],Táblázat24[],3,0),VLOOKUP(Táblázat211[[#This Row],[Játékos]],Táblázat2[],3,0)),"")</f>
        <v/>
      </c>
      <c r="E41" s="1" t="str">
        <f>IF(Táblázat211[[#This Row],[Játékos]]&lt;&gt;0,IF(D41="Lány",VLOOKUP(Táblázat211[[#This Row],[Játékos]],Táblázat24[],4,0),VLOOKUP(Táblázat211[[#This Row],[Játékos]],Táblázat2[],4,0)),"")</f>
        <v/>
      </c>
      <c r="F41" s="1" t="str">
        <f>IF(Táblázat211[[#This Row],[Játékos]]&lt;&gt;0,IF(C41="Lány",VLOOKUP(Táblázat211[[#This Row],[Játékos]],Táblázat24[],5,0),VLOOKUP(Táblázat211[[#This Row],[Játékos]],Táblázat2[],5,0)),"")</f>
        <v/>
      </c>
      <c r="G41" s="1" t="str">
        <f>IF(Táblázat211[[#This Row],[Játékos]]&lt;&gt;0,IF(C41="Lány",VLOOKUP(Táblázat211[[#This Row],[Játékos]],Táblázat24[],6,0),VLOOKUP(Táblázat211[[#This Row],[Játékos]],Táblázat2[],6,0)),"")</f>
        <v/>
      </c>
      <c r="H41" s="3">
        <f>IF(Táblázat211[[#This Row],[Játékos]]&lt;&gt;0,IF(Táblázat211[[#This Row],[Fiú/Lány]]="Lány",Táblázat211[[#This Row],[EREDMÉNY]]*1.08,Táblázat211[[#This Row],[EREDMÉNY]]),0)</f>
        <v>0</v>
      </c>
    </row>
    <row r="42" spans="1:8" x14ac:dyDescent="0.25">
      <c r="D42" s="1" t="str">
        <f>IF(Táblázat211[[#This Row],[Játékos]]&lt;&gt;0,IF(C42="Lány",VLOOKUP(Táblázat211[[#This Row],[Játékos]],Táblázat24[],3,0),VLOOKUP(Táblázat211[[#This Row],[Játékos]],Táblázat2[],3,0)),"")</f>
        <v/>
      </c>
      <c r="E42" s="1" t="str">
        <f>IF(Táblázat211[[#This Row],[Játékos]]&lt;&gt;0,IF(D42="Lány",VLOOKUP(Táblázat211[[#This Row],[Játékos]],Táblázat24[],4,0),VLOOKUP(Táblázat211[[#This Row],[Játékos]],Táblázat2[],4,0)),"")</f>
        <v/>
      </c>
      <c r="F42" s="1" t="str">
        <f>IF(Táblázat211[[#This Row],[Játékos]]&lt;&gt;0,IF(C42="Lány",VLOOKUP(Táblázat211[[#This Row],[Játékos]],Táblázat24[],5,0),VLOOKUP(Táblázat211[[#This Row],[Játékos]],Táblázat2[],5,0)),"")</f>
        <v/>
      </c>
      <c r="G42" s="1" t="str">
        <f>IF(Táblázat211[[#This Row],[Játékos]]&lt;&gt;0,IF(C42="Lány",VLOOKUP(Táblázat211[[#This Row],[Játékos]],Táblázat24[],6,0),VLOOKUP(Táblázat211[[#This Row],[Játékos]],Táblázat2[],6,0)),"")</f>
        <v/>
      </c>
      <c r="H42" s="3">
        <f>IF(Táblázat211[[#This Row],[Játékos]]&lt;&gt;0,IF(Táblázat211[[#This Row],[Fiú/Lány]]="Lány",Táblázat211[[#This Row],[EREDMÉNY]]*1.08,Táblázat211[[#This Row],[EREDMÉNY]]),0)</f>
        <v>0</v>
      </c>
    </row>
    <row r="43" spans="1:8" x14ac:dyDescent="0.25">
      <c r="D43" s="1" t="str">
        <f>IF(Táblázat211[[#This Row],[Játékos]]&lt;&gt;0,IF(C43="Lány",VLOOKUP(Táblázat211[[#This Row],[Játékos]],Táblázat24[],3,0),VLOOKUP(Táblázat211[[#This Row],[Játékos]],Táblázat2[],3,0)),"")</f>
        <v/>
      </c>
      <c r="E43" s="1" t="str">
        <f>IF(Táblázat211[[#This Row],[Játékos]]&lt;&gt;0,IF(D43="Lány",VLOOKUP(Táblázat211[[#This Row],[Játékos]],Táblázat24[],4,0),VLOOKUP(Táblázat211[[#This Row],[Játékos]],Táblázat2[],4,0)),"")</f>
        <v/>
      </c>
      <c r="F43" s="1" t="str">
        <f>IF(Táblázat211[[#This Row],[Játékos]]&lt;&gt;0,IF(C43="Lány",VLOOKUP(Táblázat211[[#This Row],[Játékos]],Táblázat24[],5,0),VLOOKUP(Táblázat211[[#This Row],[Játékos]],Táblázat2[],5,0)),"")</f>
        <v/>
      </c>
      <c r="G43" s="1" t="str">
        <f>IF(Táblázat211[[#This Row],[Játékos]]&lt;&gt;0,IF(C43="Lány",VLOOKUP(Táblázat211[[#This Row],[Játékos]],Táblázat24[],6,0),VLOOKUP(Táblázat211[[#This Row],[Játékos]],Táblázat2[],6,0)),"")</f>
        <v/>
      </c>
      <c r="H43" s="3">
        <f>IF(Táblázat211[[#This Row],[Játékos]]&lt;&gt;0,IF(Táblázat211[[#This Row],[Fiú/Lány]]="Lány",Táblázat211[[#This Row],[EREDMÉNY]]*1.08,Táblázat211[[#This Row],[EREDMÉNY]]),0)</f>
        <v>0</v>
      </c>
    </row>
    <row r="44" spans="1:8" x14ac:dyDescent="0.25">
      <c r="D44" s="1" t="str">
        <f>IF(Táblázat211[[#This Row],[Játékos]]&lt;&gt;0,IF(C44="Lány",VLOOKUP(Táblázat211[[#This Row],[Játékos]],Táblázat24[],3,0),VLOOKUP(Táblázat211[[#This Row],[Játékos]],Táblázat2[],3,0)),"")</f>
        <v/>
      </c>
      <c r="E44" s="1" t="str">
        <f>IF(Táblázat211[[#This Row],[Játékos]]&lt;&gt;0,IF(D44="Lány",VLOOKUP(Táblázat211[[#This Row],[Játékos]],Táblázat24[],4,0),VLOOKUP(Táblázat211[[#This Row],[Játékos]],Táblázat2[],4,0)),"")</f>
        <v/>
      </c>
      <c r="F44" s="1" t="str">
        <f>IF(Táblázat211[[#This Row],[Játékos]]&lt;&gt;0,IF(C44="Lány",VLOOKUP(Táblázat211[[#This Row],[Játékos]],Táblázat24[],5,0),VLOOKUP(Táblázat211[[#This Row],[Játékos]],Táblázat2[],5,0)),"")</f>
        <v/>
      </c>
      <c r="G44" s="1" t="str">
        <f>IF(Táblázat211[[#This Row],[Játékos]]&lt;&gt;0,IF(C44="Lány",VLOOKUP(Táblázat211[[#This Row],[Játékos]],Táblázat24[],6,0),VLOOKUP(Táblázat211[[#This Row],[Játékos]],Táblázat2[],6,0)),"")</f>
        <v/>
      </c>
      <c r="H44" s="3">
        <f>IF(Táblázat211[[#This Row],[Játékos]]&lt;&gt;0,IF(Táblázat211[[#This Row],[Fiú/Lány]]="Lány",Táblázat211[[#This Row],[EREDMÉNY]]*1.08,Táblázat211[[#This Row],[EREDMÉNY]]),0)</f>
        <v>0</v>
      </c>
    </row>
    <row r="45" spans="1:8" x14ac:dyDescent="0.25">
      <c r="D45" s="1" t="str">
        <f>IF(Táblázat211[[#This Row],[Játékos]]&lt;&gt;0,IF(C45="Lány",VLOOKUP(Táblázat211[[#This Row],[Játékos]],Táblázat24[],3,0),VLOOKUP(Táblázat211[[#This Row],[Játékos]],Táblázat2[],3,0)),"")</f>
        <v/>
      </c>
      <c r="E45" s="1" t="str">
        <f>IF(Táblázat211[[#This Row],[Játékos]]&lt;&gt;0,IF(D45="Lány",VLOOKUP(Táblázat211[[#This Row],[Játékos]],Táblázat24[],4,0),VLOOKUP(Táblázat211[[#This Row],[Játékos]],Táblázat2[],4,0)),"")</f>
        <v/>
      </c>
      <c r="F45" s="1" t="str">
        <f>IF(Táblázat211[[#This Row],[Játékos]]&lt;&gt;0,IF(C45="Lány",VLOOKUP(Táblázat211[[#This Row],[Játékos]],Táblázat24[],5,0),VLOOKUP(Táblázat211[[#This Row],[Játékos]],Táblázat2[],5,0)),"")</f>
        <v/>
      </c>
      <c r="G45" s="1" t="str">
        <f>IF(Táblázat211[[#This Row],[Játékos]]&lt;&gt;0,IF(C45="Lány",VLOOKUP(Táblázat211[[#This Row],[Játékos]],Táblázat24[],6,0),VLOOKUP(Táblázat211[[#This Row],[Játékos]],Táblázat2[],6,0)),"")</f>
        <v/>
      </c>
      <c r="H45" s="3">
        <f>IF(Táblázat211[[#This Row],[Játékos]]&lt;&gt;0,IF(Táblázat211[[#This Row],[Fiú/Lány]]="Lány",Táblázat211[[#This Row],[EREDMÉNY]]*1.08,Táblázat211[[#This Row],[EREDMÉNY]]),0)</f>
        <v>0</v>
      </c>
    </row>
    <row r="46" spans="1:8" x14ac:dyDescent="0.25">
      <c r="D46" s="1" t="str">
        <f>IF(Táblázat211[[#This Row],[Játékos]]&lt;&gt;0,IF(C46="Lány",VLOOKUP(Táblázat211[[#This Row],[Játékos]],Táblázat24[],3,0),VLOOKUP(Táblázat211[[#This Row],[Játékos]],Táblázat2[],3,0)),"")</f>
        <v/>
      </c>
      <c r="E46" s="1" t="str">
        <f>IF(Táblázat211[[#This Row],[Játékos]]&lt;&gt;0,IF(D46="Lány",VLOOKUP(Táblázat211[[#This Row],[Játékos]],Táblázat24[],4,0),VLOOKUP(Táblázat211[[#This Row],[Játékos]],Táblázat2[],4,0)),"")</f>
        <v/>
      </c>
      <c r="F46" s="1" t="str">
        <f>IF(Táblázat211[[#This Row],[Játékos]]&lt;&gt;0,IF(C46="Lány",VLOOKUP(Táblázat211[[#This Row],[Játékos]],Táblázat24[],5,0),VLOOKUP(Táblázat211[[#This Row],[Játékos]],Táblázat2[],5,0)),"")</f>
        <v/>
      </c>
      <c r="G46" s="1" t="str">
        <f>IF(Táblázat211[[#This Row],[Játékos]]&lt;&gt;0,IF(C46="Lány",VLOOKUP(Táblázat211[[#This Row],[Játékos]],Táblázat24[],6,0),VLOOKUP(Táblázat211[[#This Row],[Játékos]],Táblázat2[],6,0)),"")</f>
        <v/>
      </c>
      <c r="H46" s="3">
        <f>IF(Táblázat211[[#This Row],[Játékos]]&lt;&gt;0,IF(Táblázat211[[#This Row],[Fiú/Lány]]="Lány",Táblázat211[[#This Row],[EREDMÉNY]]*1.08,Táblázat211[[#This Row],[EREDMÉNY]]),0)</f>
        <v>0</v>
      </c>
    </row>
    <row r="47" spans="1:8" x14ac:dyDescent="0.25">
      <c r="D47" s="1" t="str">
        <f>IF(Táblázat211[[#This Row],[Játékos]]&lt;&gt;0,IF(C47="Lány",VLOOKUP(Táblázat211[[#This Row],[Játékos]],Táblázat24[],3,0),VLOOKUP(Táblázat211[[#This Row],[Játékos]],Táblázat2[],3,0)),"")</f>
        <v/>
      </c>
      <c r="E47" s="1" t="str">
        <f>IF(Táblázat211[[#This Row],[Játékos]]&lt;&gt;0,IF(D47="Lány",VLOOKUP(Táblázat211[[#This Row],[Játékos]],Táblázat24[],4,0),VLOOKUP(Táblázat211[[#This Row],[Játékos]],Táblázat2[],4,0)),"")</f>
        <v/>
      </c>
      <c r="F47" s="1" t="str">
        <f>IF(Táblázat211[[#This Row],[Játékos]]&lt;&gt;0,IF(C47="Lány",VLOOKUP(Táblázat211[[#This Row],[Játékos]],Táblázat24[],5,0),VLOOKUP(Táblázat211[[#This Row],[Játékos]],Táblázat2[],5,0)),"")</f>
        <v/>
      </c>
      <c r="G47" s="1" t="str">
        <f>IF(Táblázat211[[#This Row],[Játékos]]&lt;&gt;0,IF(C47="Lány",VLOOKUP(Táblázat211[[#This Row],[Játékos]],Táblázat24[],6,0),VLOOKUP(Táblázat211[[#This Row],[Játékos]],Táblázat2[],6,0)),"")</f>
        <v/>
      </c>
      <c r="H47" s="3">
        <f>IF(Táblázat211[[#This Row],[Játékos]]&lt;&gt;0,IF(Táblázat211[[#This Row],[Fiú/Lány]]="Lány",Táblázat211[[#This Row],[EREDMÉNY]]*1.08,Táblázat211[[#This Row],[EREDMÉNY]]),0)</f>
        <v>0</v>
      </c>
    </row>
    <row r="48" spans="1:8" x14ac:dyDescent="0.25">
      <c r="D48" s="1" t="str">
        <f>IF(Táblázat211[[#This Row],[Játékos]]&lt;&gt;0,IF(C48="Lány",VLOOKUP(Táblázat211[[#This Row],[Játékos]],Táblázat24[],3,0),VLOOKUP(Táblázat211[[#This Row],[Játékos]],Táblázat2[],3,0)),"")</f>
        <v/>
      </c>
      <c r="E48" s="1" t="str">
        <f>IF(Táblázat211[[#This Row],[Játékos]]&lt;&gt;0,IF(D48="Lány",VLOOKUP(Táblázat211[[#This Row],[Játékos]],Táblázat24[],4,0),VLOOKUP(Táblázat211[[#This Row],[Játékos]],Táblázat2[],4,0)),"")</f>
        <v/>
      </c>
      <c r="F48" s="1" t="str">
        <f>IF(Táblázat211[[#This Row],[Játékos]]&lt;&gt;0,IF(C48="Lány",VLOOKUP(Táblázat211[[#This Row],[Játékos]],Táblázat24[],5,0),VLOOKUP(Táblázat211[[#This Row],[Játékos]],Táblázat2[],5,0)),"")</f>
        <v/>
      </c>
      <c r="G48" s="1" t="str">
        <f>IF(Táblázat211[[#This Row],[Játékos]]&lt;&gt;0,IF(C48="Lány",VLOOKUP(Táblázat211[[#This Row],[Játékos]],Táblázat24[],6,0),VLOOKUP(Táblázat211[[#This Row],[Játékos]],Táblázat2[],6,0)),"")</f>
        <v/>
      </c>
      <c r="H48" s="3">
        <f>IF(Táblázat211[[#This Row],[Játékos]]&lt;&gt;0,IF(Táblázat211[[#This Row],[Fiú/Lány]]="Lány",Táblázat211[[#This Row],[EREDMÉNY]]*1.08,Táblázat211[[#This Row],[EREDMÉNY]]),0)</f>
        <v>0</v>
      </c>
    </row>
    <row r="49" spans="4:8" x14ac:dyDescent="0.25">
      <c r="D49" s="1" t="str">
        <f>IF(Táblázat211[[#This Row],[Játékos]]&lt;&gt;0,IF(C49="Lány",VLOOKUP(Táblázat211[[#This Row],[Játékos]],Táblázat24[],3,0),VLOOKUP(Táblázat211[[#This Row],[Játékos]],Táblázat2[],3,0)),"")</f>
        <v/>
      </c>
      <c r="E49" s="1" t="str">
        <f>IF(Táblázat211[[#This Row],[Játékos]]&lt;&gt;0,IF(D49="Lány",VLOOKUP(Táblázat211[[#This Row],[Játékos]],Táblázat24[],4,0),VLOOKUP(Táblázat211[[#This Row],[Játékos]],Táblázat2[],4,0)),"")</f>
        <v/>
      </c>
      <c r="F49" s="1" t="str">
        <f>IF(Táblázat211[[#This Row],[Játékos]]&lt;&gt;0,IF(C49="Lány",VLOOKUP(Táblázat211[[#This Row],[Játékos]],Táblázat24[],5,0),VLOOKUP(Táblázat211[[#This Row],[Játékos]],Táblázat2[],5,0)),"")</f>
        <v/>
      </c>
      <c r="G49" s="1" t="str">
        <f>IF(Táblázat211[[#This Row],[Játékos]]&lt;&gt;0,IF(C49="Lány",VLOOKUP(Táblázat211[[#This Row],[Játékos]],Táblázat24[],6,0),VLOOKUP(Táblázat211[[#This Row],[Játékos]],Táblázat2[],6,0)),"")</f>
        <v/>
      </c>
      <c r="H49" s="3">
        <f>IF(Táblázat211[[#This Row],[Játékos]]&lt;&gt;0,IF(Táblázat211[[#This Row],[Fiú/Lány]]="Lány",Táblázat211[[#This Row],[EREDMÉNY]]*1.08,Táblázat211[[#This Row],[EREDMÉNY]]),0)</f>
        <v>0</v>
      </c>
    </row>
    <row r="50" spans="4:8" x14ac:dyDescent="0.25">
      <c r="D50" s="1" t="str">
        <f>IF(Táblázat211[[#This Row],[Játékos]]&lt;&gt;0,IF(C50="Lány",VLOOKUP(Táblázat211[[#This Row],[Játékos]],Táblázat24[],3,0),VLOOKUP(Táblázat211[[#This Row],[Játékos]],Táblázat2[],3,0)),"")</f>
        <v/>
      </c>
      <c r="E50" s="1" t="str">
        <f>IF(Táblázat211[[#This Row],[Játékos]]&lt;&gt;0,IF(D50="Lány",VLOOKUP(Táblázat211[[#This Row],[Játékos]],Táblázat24[],4,0),VLOOKUP(Táblázat211[[#This Row],[Játékos]],Táblázat2[],4,0)),"")</f>
        <v/>
      </c>
      <c r="F50" s="1" t="str">
        <f>IF(Táblázat211[[#This Row],[Játékos]]&lt;&gt;0,IF(C50="Lány",VLOOKUP(Táblázat211[[#This Row],[Játékos]],Táblázat24[],5,0),VLOOKUP(Táblázat211[[#This Row],[Játékos]],Táblázat2[],5,0)),"")</f>
        <v/>
      </c>
      <c r="G50" s="1" t="str">
        <f>IF(Táblázat211[[#This Row],[Játékos]]&lt;&gt;0,IF(C50="Lány",VLOOKUP(Táblázat211[[#This Row],[Játékos]],Táblázat24[],6,0),VLOOKUP(Táblázat211[[#This Row],[Játékos]],Táblázat2[],6,0)),"")</f>
        <v/>
      </c>
      <c r="H50" s="3">
        <f>IF(Táblázat211[[#This Row],[Játékos]]&lt;&gt;0,IF(Táblázat211[[#This Row],[Fiú/Lány]]="Lány",Táblázat211[[#This Row],[EREDMÉNY]]*1.08,Táblázat211[[#This Row],[EREDMÉNY]]),0)</f>
        <v>0</v>
      </c>
    </row>
    <row r="51" spans="4:8" x14ac:dyDescent="0.25">
      <c r="D51" s="1" t="str">
        <f>IF(Táblázat211[[#This Row],[Játékos]]&lt;&gt;0,IF(C51="Lány",VLOOKUP(Táblázat211[[#This Row],[Játékos]],Táblázat24[],3,0),VLOOKUP(Táblázat211[[#This Row],[Játékos]],Táblázat2[],3,0)),"")</f>
        <v/>
      </c>
      <c r="E51" s="1" t="str">
        <f>IF(Táblázat211[[#This Row],[Játékos]]&lt;&gt;0,IF(D51="Lány",VLOOKUP(Táblázat211[[#This Row],[Játékos]],Táblázat24[],4,0),VLOOKUP(Táblázat211[[#This Row],[Játékos]],Táblázat2[],4,0)),"")</f>
        <v/>
      </c>
      <c r="F51" s="1" t="str">
        <f>IF(Táblázat211[[#This Row],[Játékos]]&lt;&gt;0,IF(C51="Lány",VLOOKUP(Táblázat211[[#This Row],[Játékos]],Táblázat24[],5,0),VLOOKUP(Táblázat211[[#This Row],[Játékos]],Táblázat2[],5,0)),"")</f>
        <v/>
      </c>
      <c r="G51" s="1" t="str">
        <f>IF(Táblázat211[[#This Row],[Játékos]]&lt;&gt;0,IF(C51="Lány",VLOOKUP(Táblázat211[[#This Row],[Játékos]],Táblázat24[],6,0),VLOOKUP(Táblázat211[[#This Row],[Játékos]],Táblázat2[],6,0)),"")</f>
        <v/>
      </c>
      <c r="H51" s="3">
        <f>IF(Táblázat211[[#This Row],[Játékos]]&lt;&gt;0,IF(Táblázat211[[#This Row],[Fiú/Lány]]="Lány",Táblázat211[[#This Row],[EREDMÉNY]]*1.08,Táblázat211[[#This Row],[EREDMÉNY]]),0)</f>
        <v>0</v>
      </c>
    </row>
    <row r="52" spans="4:8" x14ac:dyDescent="0.25">
      <c r="D52" s="1" t="str">
        <f>IF(Táblázat211[[#This Row],[Játékos]]&lt;&gt;0,IF(C52="Lány",VLOOKUP(Táblázat211[[#This Row],[Játékos]],Táblázat24[],3,0),VLOOKUP(Táblázat211[[#This Row],[Játékos]],Táblázat2[],3,0)),"")</f>
        <v/>
      </c>
      <c r="E52" s="1" t="str">
        <f>IF(Táblázat211[[#This Row],[Játékos]]&lt;&gt;0,IF(D52="Lány",VLOOKUP(Táblázat211[[#This Row],[Játékos]],Táblázat24[],4,0),VLOOKUP(Táblázat211[[#This Row],[Játékos]],Táblázat2[],4,0)),"")</f>
        <v/>
      </c>
      <c r="F52" s="1" t="str">
        <f>IF(Táblázat211[[#This Row],[Játékos]]&lt;&gt;0,IF(C52="Lány",VLOOKUP(Táblázat211[[#This Row],[Játékos]],Táblázat24[],5,0),VLOOKUP(Táblázat211[[#This Row],[Játékos]],Táblázat2[],5,0)),"")</f>
        <v/>
      </c>
      <c r="G52" s="1" t="str">
        <f>IF(Táblázat211[[#This Row],[Játékos]]&lt;&gt;0,IF(C52="Lány",VLOOKUP(Táblázat211[[#This Row],[Játékos]],Táblázat24[],6,0),VLOOKUP(Táblázat211[[#This Row],[Játékos]],Táblázat2[],6,0)),"")</f>
        <v/>
      </c>
      <c r="H52" s="3">
        <f>IF(Táblázat211[[#This Row],[Játékos]]&lt;&gt;0,IF(Táblázat211[[#This Row],[Fiú/Lány]]="Lány",Táblázat211[[#This Row],[EREDMÉNY]]*1.08,Táblázat211[[#This Row],[EREDMÉNY]]),0)</f>
        <v>0</v>
      </c>
    </row>
    <row r="53" spans="4:8" x14ac:dyDescent="0.25">
      <c r="D53" s="1" t="str">
        <f>IF(Táblázat211[[#This Row],[Játékos]]&lt;&gt;0,IF(C53="Lány",VLOOKUP(Táblázat211[[#This Row],[Játékos]],Táblázat24[],3,0),VLOOKUP(Táblázat211[[#This Row],[Játékos]],Táblázat2[],3,0)),"")</f>
        <v/>
      </c>
      <c r="E53" s="1" t="str">
        <f>IF(Táblázat211[[#This Row],[Játékos]]&lt;&gt;0,IF(D53="Lány",VLOOKUP(Táblázat211[[#This Row],[Játékos]],Táblázat24[],4,0),VLOOKUP(Táblázat211[[#This Row],[Játékos]],Táblázat2[],4,0)),"")</f>
        <v/>
      </c>
      <c r="F53" s="1" t="str">
        <f>IF(Táblázat211[[#This Row],[Játékos]]&lt;&gt;0,IF(C53="Lány",VLOOKUP(Táblázat211[[#This Row],[Játékos]],Táblázat24[],5,0),VLOOKUP(Táblázat211[[#This Row],[Játékos]],Táblázat2[],5,0)),"")</f>
        <v/>
      </c>
      <c r="G53" s="1" t="str">
        <f>IF(Táblázat211[[#This Row],[Játékos]]&lt;&gt;0,IF(C53="Lány",VLOOKUP(Táblázat211[[#This Row],[Játékos]],Táblázat24[],6,0),VLOOKUP(Táblázat211[[#This Row],[Játékos]],Táblázat2[],6,0)),"")</f>
        <v/>
      </c>
      <c r="H53" s="3">
        <f>IF(Táblázat211[[#This Row],[Játékos]]&lt;&gt;0,IF(Táblázat211[[#This Row],[Fiú/Lány]]="Lány",Táblázat211[[#This Row],[EREDMÉNY]]*1.08,Táblázat211[[#This Row],[EREDMÉNY]]),0)</f>
        <v>0</v>
      </c>
    </row>
    <row r="54" spans="4:8" x14ac:dyDescent="0.25">
      <c r="D54" s="1" t="str">
        <f>IF(Táblázat211[[#This Row],[Játékos]]&lt;&gt;0,IF(C54="Lány",VLOOKUP(Táblázat211[[#This Row],[Játékos]],Táblázat24[],3,0),VLOOKUP(Táblázat211[[#This Row],[Játékos]],Táblázat2[],3,0)),"")</f>
        <v/>
      </c>
      <c r="E54" s="1" t="str">
        <f>IF(Táblázat211[[#This Row],[Játékos]]&lt;&gt;0,IF(D54="Lány",VLOOKUP(Táblázat211[[#This Row],[Játékos]],Táblázat24[],4,0),VLOOKUP(Táblázat211[[#This Row],[Játékos]],Táblázat2[],4,0)),"")</f>
        <v/>
      </c>
      <c r="F54" s="1" t="str">
        <f>IF(Táblázat211[[#This Row],[Játékos]]&lt;&gt;0,IF(C54="Lány",VLOOKUP(Táblázat211[[#This Row],[Játékos]],Táblázat24[],5,0),VLOOKUP(Táblázat211[[#This Row],[Játékos]],Táblázat2[],5,0)),"")</f>
        <v/>
      </c>
      <c r="G54" s="1" t="str">
        <f>IF(Táblázat211[[#This Row],[Játékos]]&lt;&gt;0,IF(C54="Lány",VLOOKUP(Táblázat211[[#This Row],[Játékos]],Táblázat24[],6,0),VLOOKUP(Táblázat211[[#This Row],[Játékos]],Táblázat2[],6,0)),"")</f>
        <v/>
      </c>
      <c r="H54" s="3">
        <f>IF(Táblázat211[[#This Row],[Játékos]]&lt;&gt;0,IF(Táblázat211[[#This Row],[Fiú/Lány]]="Lány",Táblázat211[[#This Row],[EREDMÉNY]]*1.08,Táblázat211[[#This Row],[EREDMÉNY]]),0)</f>
        <v>0</v>
      </c>
    </row>
    <row r="55" spans="4:8" x14ac:dyDescent="0.25">
      <c r="D55" s="1" t="str">
        <f>IF(Táblázat211[[#This Row],[Játékos]]&lt;&gt;0,IF(C55="Lány",VLOOKUP(Táblázat211[[#This Row],[Játékos]],Táblázat24[],3,0),VLOOKUP(Táblázat211[[#This Row],[Játékos]],Táblázat2[],3,0)),"")</f>
        <v/>
      </c>
      <c r="E55" s="1" t="str">
        <f>IF(Táblázat211[[#This Row],[Játékos]]&lt;&gt;0,IF(D55="Lány",VLOOKUP(Táblázat211[[#This Row],[Játékos]],Táblázat24[],4,0),VLOOKUP(Táblázat211[[#This Row],[Játékos]],Táblázat2[],4,0)),"")</f>
        <v/>
      </c>
      <c r="F55" s="1" t="str">
        <f>IF(Táblázat211[[#This Row],[Játékos]]&lt;&gt;0,IF(C55="Lány",VLOOKUP(Táblázat211[[#This Row],[Játékos]],Táblázat24[],5,0),VLOOKUP(Táblázat211[[#This Row],[Játékos]],Táblázat2[],5,0)),"")</f>
        <v/>
      </c>
      <c r="G55" s="1" t="str">
        <f>IF(Táblázat211[[#This Row],[Játékos]]&lt;&gt;0,IF(C55="Lány",VLOOKUP(Táblázat211[[#This Row],[Játékos]],Táblázat24[],6,0),VLOOKUP(Táblázat211[[#This Row],[Játékos]],Táblázat2[],6,0)),"")</f>
        <v/>
      </c>
      <c r="H55" s="3">
        <f>IF(Táblázat211[[#This Row],[Játékos]]&lt;&gt;0,IF(Táblázat211[[#This Row],[Fiú/Lány]]="Lány",Táblázat211[[#This Row],[EREDMÉNY]]*1.08,Táblázat211[[#This Row],[EREDMÉNY]]),0)</f>
        <v>0</v>
      </c>
    </row>
    <row r="56" spans="4:8" x14ac:dyDescent="0.25">
      <c r="D56" s="1" t="str">
        <f>IF(Táblázat211[[#This Row],[Játékos]]&lt;&gt;0,IF(C56="Lány",VLOOKUP(Táblázat211[[#This Row],[Játékos]],Táblázat24[],3,0),VLOOKUP(Táblázat211[[#This Row],[Játékos]],Táblázat2[],3,0)),"")</f>
        <v/>
      </c>
      <c r="E56" s="1" t="str">
        <f>IF(Táblázat211[[#This Row],[Játékos]]&lt;&gt;0,IF(D56="Lány",VLOOKUP(Táblázat211[[#This Row],[Játékos]],Táblázat24[],4,0),VLOOKUP(Táblázat211[[#This Row],[Játékos]],Táblázat2[],4,0)),"")</f>
        <v/>
      </c>
      <c r="F56" s="1" t="str">
        <f>IF(Táblázat211[[#This Row],[Játékos]]&lt;&gt;0,IF(C56="Lány",VLOOKUP(Táblázat211[[#This Row],[Játékos]],Táblázat24[],5,0),VLOOKUP(Táblázat211[[#This Row],[Játékos]],Táblázat2[],5,0)),"")</f>
        <v/>
      </c>
      <c r="G56" s="1" t="str">
        <f>IF(Táblázat211[[#This Row],[Játékos]]&lt;&gt;0,IF(C56="Lány",VLOOKUP(Táblázat211[[#This Row],[Játékos]],Táblázat24[],6,0),VLOOKUP(Táblázat211[[#This Row],[Játékos]],Táblázat2[],6,0)),"")</f>
        <v/>
      </c>
      <c r="H56" s="3">
        <f>IF(Táblázat211[[#This Row],[Játékos]]&lt;&gt;0,IF(Táblázat211[[#This Row],[Fiú/Lány]]="Lány",Táblázat211[[#This Row],[EREDMÉNY]]*1.08,Táblázat211[[#This Row],[EREDMÉNY]]),0)</f>
        <v>0</v>
      </c>
    </row>
    <row r="57" spans="4:8" x14ac:dyDescent="0.25">
      <c r="D57" s="1" t="str">
        <f>IF(Táblázat211[[#This Row],[Játékos]]&lt;&gt;0,IF(C57="Lány",VLOOKUP(Táblázat211[[#This Row],[Játékos]],Táblázat24[],3,0),VLOOKUP(Táblázat211[[#This Row],[Játékos]],Táblázat2[],3,0)),"")</f>
        <v/>
      </c>
      <c r="E57" s="1" t="str">
        <f>IF(Táblázat211[[#This Row],[Játékos]]&lt;&gt;0,IF(D57="Lány",VLOOKUP(Táblázat211[[#This Row],[Játékos]],Táblázat24[],4,0),VLOOKUP(Táblázat211[[#This Row],[Játékos]],Táblázat2[],4,0)),"")</f>
        <v/>
      </c>
      <c r="F57" s="1" t="str">
        <f>IF(Táblázat211[[#This Row],[Játékos]]&lt;&gt;0,IF(C57="Lány",VLOOKUP(Táblázat211[[#This Row],[Játékos]],Táblázat24[],5,0),VLOOKUP(Táblázat211[[#This Row],[Játékos]],Táblázat2[],5,0)),"")</f>
        <v/>
      </c>
      <c r="G57" s="1" t="str">
        <f>IF(Táblázat211[[#This Row],[Játékos]]&lt;&gt;0,IF(C57="Lány",VLOOKUP(Táblázat211[[#This Row],[Játékos]],Táblázat24[],6,0),VLOOKUP(Táblázat211[[#This Row],[Játékos]],Táblázat2[],6,0)),"")</f>
        <v/>
      </c>
      <c r="H57" s="3">
        <f>IF(Táblázat211[[#This Row],[Játékos]]&lt;&gt;0,IF(Táblázat211[[#This Row],[Fiú/Lány]]="Lány",Táblázat211[[#This Row],[EREDMÉNY]]*1.08,Táblázat211[[#This Row],[EREDMÉNY]]),0)</f>
        <v>0</v>
      </c>
    </row>
    <row r="58" spans="4:8" x14ac:dyDescent="0.25">
      <c r="D58" s="1" t="str">
        <f>IF(Táblázat211[[#This Row],[Játékos]]&lt;&gt;0,IF(C58="Lány",VLOOKUP(Táblázat211[[#This Row],[Játékos]],Táblázat24[],3,0),VLOOKUP(Táblázat211[[#This Row],[Játékos]],Táblázat2[],3,0)),"")</f>
        <v/>
      </c>
      <c r="E58" s="1" t="str">
        <f>IF(Táblázat211[[#This Row],[Játékos]]&lt;&gt;0,IF(D58="Lány",VLOOKUP(Táblázat211[[#This Row],[Játékos]],Táblázat24[],4,0),VLOOKUP(Táblázat211[[#This Row],[Játékos]],Táblázat2[],4,0)),"")</f>
        <v/>
      </c>
      <c r="F58" s="1" t="str">
        <f>IF(Táblázat211[[#This Row],[Játékos]]&lt;&gt;0,IF(C58="Lány",VLOOKUP(Táblázat211[[#This Row],[Játékos]],Táblázat24[],5,0),VLOOKUP(Táblázat211[[#This Row],[Játékos]],Táblázat2[],5,0)),"")</f>
        <v/>
      </c>
      <c r="G58" s="1" t="str">
        <f>IF(Táblázat211[[#This Row],[Játékos]]&lt;&gt;0,IF(C58="Lány",VLOOKUP(Táblázat211[[#This Row],[Játékos]],Táblázat24[],6,0),VLOOKUP(Táblázat211[[#This Row],[Játékos]],Táblázat2[],6,0)),"")</f>
        <v/>
      </c>
      <c r="H58" s="3">
        <f>IF(Táblázat211[[#This Row],[Játékos]]&lt;&gt;0,IF(Táblázat211[[#This Row],[Fiú/Lány]]="Lány",Táblázat211[[#This Row],[EREDMÉNY]]*1.08,Táblázat211[[#This Row],[EREDMÉNY]]),0)</f>
        <v>0</v>
      </c>
    </row>
  </sheetData>
  <mergeCells count="1">
    <mergeCell ref="B1:H2"/>
  </mergeCells>
  <conditionalFormatting sqref="H1:H1048576">
    <cfRule type="cellIs" dxfId="1" priority="1" operator="equal">
      <formula>0</formula>
    </cfRule>
  </conditionalFormatting>
  <dataValidations count="1">
    <dataValidation type="list" allowBlank="1" showInputMessage="1" showErrorMessage="1" sqref="C5:C52">
      <formula1>"Fiú,Lány"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igazolt férfi</vt:lpstr>
      <vt:lpstr>igazolt női</vt:lpstr>
      <vt:lpstr>amatőr férfi</vt:lpstr>
      <vt:lpstr>amatőr női</vt:lpstr>
      <vt:lpstr>igazolt férfi páros</vt:lpstr>
      <vt:lpstr>igazolt női páros</vt:lpstr>
      <vt:lpstr>amatőr férfi páros</vt:lpstr>
      <vt:lpstr>amatőr női páros</vt:lpstr>
      <vt:lpstr>utánpótlás különdíj</vt:lpstr>
      <vt:lpstr>Díjazottak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Ákos</dc:creator>
  <cp:lastModifiedBy>user</cp:lastModifiedBy>
  <cp:lastPrinted>2023-01-22T18:00:36Z</cp:lastPrinted>
  <dcterms:created xsi:type="dcterms:W3CDTF">2023-01-03T21:30:27Z</dcterms:created>
  <dcterms:modified xsi:type="dcterms:W3CDTF">2023-01-22T18:00:43Z</dcterms:modified>
</cp:coreProperties>
</file>