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Teke bajnoksag\ASE weboldal\Kepek\Nyilt_versenyek\Petfurdo\"/>
    </mc:Choice>
  </mc:AlternateContent>
  <xr:revisionPtr revIDLastSave="0" documentId="13_ncr:1_{CA5D403E-0899-490C-BAE0-AB77B0863222}" xr6:coauthVersionLast="36" xr6:coauthVersionMax="47" xr10:uidLastSave="{00000000-0000-0000-0000-000000000000}"/>
  <bookViews>
    <workbookView xWindow="0" yWindow="0" windowWidth="28800" windowHeight="10485" activeTab="1" xr2:uid="{BAA71CEB-6B42-470C-A8E8-CC11769B85CE}"/>
  </bookViews>
  <sheets>
    <sheet name="Csapatok" sheetId="2" r:id="rId1"/>
    <sheet name="Összesítő_férfi" sheetId="3" r:id="rId2"/>
    <sheet name="Összesítő_női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3" l="1"/>
  <c r="L6" i="3"/>
  <c r="J190" i="2"/>
  <c r="J191" i="2"/>
  <c r="C50" i="3"/>
  <c r="L9" i="4"/>
  <c r="H12" i="4"/>
  <c r="H6" i="4"/>
  <c r="C16" i="4"/>
  <c r="C24" i="4"/>
  <c r="C7" i="4"/>
  <c r="C18" i="4"/>
  <c r="B7" i="4"/>
  <c r="B24" i="4"/>
  <c r="B16" i="4"/>
  <c r="B18" i="4"/>
  <c r="L8" i="4"/>
  <c r="H14" i="4"/>
  <c r="H15" i="4" s="1"/>
  <c r="H11" i="4"/>
  <c r="C25" i="4"/>
  <c r="C21" i="4"/>
  <c r="C26" i="4"/>
  <c r="C8" i="4"/>
  <c r="B26" i="4"/>
  <c r="B21" i="4"/>
  <c r="B25" i="4"/>
  <c r="B8" i="4"/>
  <c r="L13" i="3"/>
  <c r="L7" i="4"/>
  <c r="C26" i="3"/>
  <c r="C25" i="3"/>
  <c r="H13" i="3"/>
  <c r="H8" i="3"/>
  <c r="H25" i="3"/>
  <c r="H11" i="3"/>
  <c r="C36" i="3"/>
  <c r="B26" i="3"/>
  <c r="B25" i="3"/>
  <c r="B36" i="3"/>
  <c r="C6" i="4"/>
  <c r="B6" i="4"/>
  <c r="C9" i="3"/>
  <c r="B18" i="3"/>
  <c r="B52" i="3"/>
  <c r="B9" i="3"/>
  <c r="B12" i="4"/>
  <c r="C12" i="4"/>
  <c r="B28" i="4"/>
  <c r="B17" i="4"/>
  <c r="C17" i="4"/>
  <c r="C28" i="4"/>
  <c r="C15" i="4"/>
  <c r="H9" i="4" s="1"/>
  <c r="C9" i="4"/>
  <c r="B15" i="4"/>
  <c r="B9" i="4"/>
  <c r="L9" i="3"/>
  <c r="H24" i="3"/>
  <c r="H6" i="3"/>
  <c r="C17" i="3"/>
  <c r="C49" i="3"/>
  <c r="C52" i="3" s="1"/>
  <c r="C23" i="3"/>
  <c r="C6" i="3"/>
  <c r="B23" i="3"/>
  <c r="B49" i="3"/>
  <c r="B17" i="3"/>
  <c r="B6" i="3"/>
  <c r="H8" i="4"/>
  <c r="C22" i="4"/>
  <c r="C13" i="4"/>
  <c r="C10" i="4"/>
  <c r="B13" i="4"/>
  <c r="B22" i="4"/>
  <c r="B10" i="4"/>
  <c r="L16" i="3"/>
  <c r="H30" i="3"/>
  <c r="C33" i="3"/>
  <c r="B33" i="3"/>
  <c r="H32" i="3"/>
  <c r="C54" i="3"/>
  <c r="C57" i="3"/>
  <c r="C58" i="3"/>
  <c r="B57" i="3"/>
  <c r="B54" i="3"/>
  <c r="B58" i="3"/>
  <c r="C12" i="3"/>
  <c r="L17" i="3"/>
  <c r="H13" i="4"/>
  <c r="C27" i="4"/>
  <c r="C14" i="4"/>
  <c r="B27" i="4"/>
  <c r="B14" i="4"/>
  <c r="H27" i="3"/>
  <c r="C48" i="3"/>
  <c r="C29" i="3"/>
  <c r="B48" i="3"/>
  <c r="B29" i="3"/>
  <c r="L20" i="3"/>
  <c r="H18" i="3"/>
  <c r="C43" i="3"/>
  <c r="C15" i="3"/>
  <c r="C59" i="3"/>
  <c r="B15" i="3"/>
  <c r="B43" i="3"/>
  <c r="B59" i="3"/>
  <c r="H10" i="4"/>
  <c r="H7" i="4"/>
  <c r="C23" i="4"/>
  <c r="C20" i="4"/>
  <c r="C19" i="4"/>
  <c r="C11" i="4"/>
  <c r="H28" i="3"/>
  <c r="H23" i="3"/>
  <c r="H19" i="3"/>
  <c r="H17" i="3"/>
  <c r="H14" i="3"/>
  <c r="H7" i="3"/>
  <c r="C47" i="3"/>
  <c r="C46" i="3"/>
  <c r="C45" i="3"/>
  <c r="C44" i="3"/>
  <c r="C34" i="3"/>
  <c r="C30" i="3"/>
  <c r="C28" i="3"/>
  <c r="C24" i="3"/>
  <c r="C20" i="3"/>
  <c r="C13" i="3"/>
  <c r="C10" i="3"/>
  <c r="L14" i="3"/>
  <c r="B12" i="3"/>
  <c r="B47" i="3"/>
  <c r="B34" i="3"/>
  <c r="B46" i="3"/>
  <c r="L12" i="3"/>
  <c r="B30" i="3"/>
  <c r="B20" i="3"/>
  <c r="B28" i="3"/>
  <c r="B44" i="3"/>
  <c r="L7" i="3"/>
  <c r="B13" i="3"/>
  <c r="B10" i="3"/>
  <c r="B45" i="3"/>
  <c r="B24" i="3"/>
  <c r="J36" i="2"/>
  <c r="B23" i="4"/>
  <c r="B19" i="4"/>
  <c r="B11" i="4"/>
  <c r="B20" i="4"/>
  <c r="K265" i="2"/>
  <c r="D8" i="3" s="1"/>
  <c r="J265" i="2"/>
  <c r="E265" i="2"/>
  <c r="K264" i="2"/>
  <c r="D41" i="3" s="1"/>
  <c r="J264" i="2"/>
  <c r="E264" i="2"/>
  <c r="K263" i="2"/>
  <c r="D16" i="3" s="1"/>
  <c r="J263" i="2"/>
  <c r="E263" i="2"/>
  <c r="K262" i="2"/>
  <c r="D39" i="3" s="1"/>
  <c r="J262" i="2"/>
  <c r="E262" i="2"/>
  <c r="K253" i="2"/>
  <c r="D35" i="3" s="1"/>
  <c r="J253" i="2"/>
  <c r="E253" i="2"/>
  <c r="K252" i="2"/>
  <c r="J252" i="2"/>
  <c r="E252" i="2"/>
  <c r="K251" i="2"/>
  <c r="D40" i="3" s="1"/>
  <c r="J251" i="2"/>
  <c r="E251" i="2"/>
  <c r="K250" i="2"/>
  <c r="D31" i="3" s="1"/>
  <c r="J250" i="2"/>
  <c r="E250" i="2"/>
  <c r="K241" i="2"/>
  <c r="J241" i="2"/>
  <c r="E241" i="2"/>
  <c r="K240" i="2"/>
  <c r="J240" i="2"/>
  <c r="E240" i="2"/>
  <c r="K239" i="2"/>
  <c r="J239" i="2"/>
  <c r="E239" i="2"/>
  <c r="K238" i="2"/>
  <c r="J238" i="2"/>
  <c r="E238" i="2"/>
  <c r="K229" i="2"/>
  <c r="J229" i="2"/>
  <c r="E229" i="2"/>
  <c r="K228" i="2"/>
  <c r="J228" i="2"/>
  <c r="E228" i="2"/>
  <c r="F228" i="2" s="1"/>
  <c r="K227" i="2"/>
  <c r="J227" i="2"/>
  <c r="E227" i="2"/>
  <c r="K226" i="2"/>
  <c r="J226" i="2"/>
  <c r="E226" i="2"/>
  <c r="K217" i="2"/>
  <c r="J217" i="2"/>
  <c r="E217" i="2"/>
  <c r="K216" i="2"/>
  <c r="J216" i="2"/>
  <c r="E216" i="2"/>
  <c r="K215" i="2"/>
  <c r="J215" i="2"/>
  <c r="E215" i="2"/>
  <c r="K214" i="2"/>
  <c r="J214" i="2"/>
  <c r="E214" i="2"/>
  <c r="K205" i="2"/>
  <c r="J205" i="2"/>
  <c r="E205" i="2"/>
  <c r="K204" i="2"/>
  <c r="J204" i="2"/>
  <c r="E204" i="2"/>
  <c r="F204" i="2" s="1"/>
  <c r="K203" i="2"/>
  <c r="J203" i="2"/>
  <c r="E203" i="2"/>
  <c r="F203" i="2" s="1"/>
  <c r="K202" i="2"/>
  <c r="J202" i="2"/>
  <c r="E202" i="2"/>
  <c r="K193" i="2"/>
  <c r="D16" i="4" s="1"/>
  <c r="J193" i="2"/>
  <c r="E193" i="2"/>
  <c r="K192" i="2"/>
  <c r="D24" i="4" s="1"/>
  <c r="J192" i="2"/>
  <c r="E192" i="2"/>
  <c r="K191" i="2"/>
  <c r="D7" i="4" s="1"/>
  <c r="E191" i="2"/>
  <c r="K190" i="2"/>
  <c r="E190" i="2"/>
  <c r="K181" i="2"/>
  <c r="D25" i="4" s="1"/>
  <c r="J181" i="2"/>
  <c r="E181" i="2"/>
  <c r="F181" i="2" s="1"/>
  <c r="K180" i="2"/>
  <c r="D21" i="4" s="1"/>
  <c r="J180" i="2"/>
  <c r="E180" i="2"/>
  <c r="K179" i="2"/>
  <c r="D26" i="4" s="1"/>
  <c r="J179" i="2"/>
  <c r="E179" i="2"/>
  <c r="K178" i="2"/>
  <c r="D8" i="4" s="1"/>
  <c r="J178" i="2"/>
  <c r="E178" i="2"/>
  <c r="K169" i="2"/>
  <c r="D26" i="3" s="1"/>
  <c r="J169" i="2"/>
  <c r="E169" i="2"/>
  <c r="K168" i="2"/>
  <c r="D25" i="3" s="1"/>
  <c r="J168" i="2"/>
  <c r="E168" i="2"/>
  <c r="K167" i="2"/>
  <c r="D6" i="4" s="1"/>
  <c r="J167" i="2"/>
  <c r="E167" i="2"/>
  <c r="F167" i="2" s="1"/>
  <c r="K166" i="2"/>
  <c r="J166" i="2"/>
  <c r="E166" i="2"/>
  <c r="K157" i="2"/>
  <c r="D52" i="3" s="1"/>
  <c r="J157" i="2"/>
  <c r="E157" i="2"/>
  <c r="F157" i="2" s="1"/>
  <c r="K156" i="2"/>
  <c r="D18" i="3" s="1"/>
  <c r="J156" i="2"/>
  <c r="E156" i="2"/>
  <c r="K155" i="2"/>
  <c r="D12" i="4" s="1"/>
  <c r="J155" i="2"/>
  <c r="E155" i="2"/>
  <c r="K154" i="2"/>
  <c r="D9" i="3" s="1"/>
  <c r="J154" i="2"/>
  <c r="E154" i="2"/>
  <c r="F154" i="2" s="1"/>
  <c r="K145" i="2"/>
  <c r="D17" i="4" s="1"/>
  <c r="J145" i="2"/>
  <c r="E145" i="2"/>
  <c r="K144" i="2"/>
  <c r="D28" i="4" s="1"/>
  <c r="J144" i="2"/>
  <c r="E144" i="2"/>
  <c r="K143" i="2"/>
  <c r="D15" i="4" s="1"/>
  <c r="J143" i="2"/>
  <c r="E143" i="2"/>
  <c r="K142" i="2"/>
  <c r="D9" i="4" s="1"/>
  <c r="J142" i="2"/>
  <c r="E142" i="2"/>
  <c r="K133" i="2"/>
  <c r="D17" i="3" s="1"/>
  <c r="J133" i="2"/>
  <c r="E133" i="2"/>
  <c r="K132" i="2"/>
  <c r="D49" i="3" s="1"/>
  <c r="J132" i="2"/>
  <c r="E132" i="2"/>
  <c r="K131" i="2"/>
  <c r="D23" i="3" s="1"/>
  <c r="J131" i="2"/>
  <c r="E131" i="2"/>
  <c r="F131" i="2" s="1"/>
  <c r="K130" i="2"/>
  <c r="D6" i="3" s="1"/>
  <c r="J130" i="2"/>
  <c r="E130" i="2"/>
  <c r="K121" i="2"/>
  <c r="D33" i="3" s="1"/>
  <c r="J121" i="2"/>
  <c r="E121" i="2"/>
  <c r="K120" i="2"/>
  <c r="J120" i="2"/>
  <c r="E120" i="2"/>
  <c r="K119" i="2"/>
  <c r="D13" i="4" s="1"/>
  <c r="J119" i="2"/>
  <c r="E119" i="2"/>
  <c r="K118" i="2"/>
  <c r="J118" i="2"/>
  <c r="E118" i="2"/>
  <c r="K108" i="2"/>
  <c r="J108" i="2"/>
  <c r="E108" i="2"/>
  <c r="F108" i="2" s="1"/>
  <c r="K107" i="2"/>
  <c r="D54" i="3" s="1"/>
  <c r="J107" i="2"/>
  <c r="E107" i="2"/>
  <c r="K106" i="2"/>
  <c r="D57" i="3" s="1"/>
  <c r="J106" i="2"/>
  <c r="E106" i="2"/>
  <c r="K105" i="2"/>
  <c r="J105" i="2"/>
  <c r="E105" i="2"/>
  <c r="K96" i="2"/>
  <c r="D48" i="3" s="1"/>
  <c r="J96" i="2"/>
  <c r="E96" i="2"/>
  <c r="K95" i="2"/>
  <c r="D29" i="3" s="1"/>
  <c r="J95" i="2"/>
  <c r="E95" i="2"/>
  <c r="K94" i="2"/>
  <c r="D27" i="4" s="1"/>
  <c r="J94" i="2"/>
  <c r="E94" i="2"/>
  <c r="F94" i="2" s="1"/>
  <c r="K93" i="2"/>
  <c r="D14" i="4" s="1"/>
  <c r="J93" i="2"/>
  <c r="E93" i="2"/>
  <c r="K84" i="2"/>
  <c r="D43" i="3" s="1"/>
  <c r="J84" i="2"/>
  <c r="E84" i="2"/>
  <c r="K83" i="2"/>
  <c r="D15" i="3" s="1"/>
  <c r="J83" i="2"/>
  <c r="E83" i="2"/>
  <c r="K82" i="2"/>
  <c r="J82" i="2"/>
  <c r="E82" i="2"/>
  <c r="F82" i="2" s="1"/>
  <c r="K81" i="2"/>
  <c r="J81" i="2"/>
  <c r="E81" i="2"/>
  <c r="K72" i="2"/>
  <c r="D34" i="3" s="1"/>
  <c r="J72" i="2"/>
  <c r="E72" i="2"/>
  <c r="K71" i="2"/>
  <c r="D47" i="3" s="1"/>
  <c r="J71" i="2"/>
  <c r="E71" i="2"/>
  <c r="K70" i="2"/>
  <c r="D12" i="3" s="1"/>
  <c r="J70" i="2"/>
  <c r="E70" i="2"/>
  <c r="K69" i="2"/>
  <c r="J69" i="2"/>
  <c r="E69" i="2"/>
  <c r="F69" i="2" s="1"/>
  <c r="K60" i="2"/>
  <c r="D28" i="3" s="1"/>
  <c r="J60" i="2"/>
  <c r="E60" i="2"/>
  <c r="K59" i="2"/>
  <c r="D20" i="3" s="1"/>
  <c r="J59" i="2"/>
  <c r="E59" i="2"/>
  <c r="K58" i="2"/>
  <c r="D30" i="3" s="1"/>
  <c r="J58" i="2"/>
  <c r="E58" i="2"/>
  <c r="F58" i="2" s="1"/>
  <c r="K57" i="2"/>
  <c r="J57" i="2"/>
  <c r="E57" i="2"/>
  <c r="K48" i="2"/>
  <c r="D24" i="3" s="1"/>
  <c r="J48" i="2"/>
  <c r="E48" i="2"/>
  <c r="K47" i="2"/>
  <c r="D45" i="3" s="1"/>
  <c r="J47" i="2"/>
  <c r="E47" i="2"/>
  <c r="K46" i="2"/>
  <c r="D10" i="3" s="1"/>
  <c r="J46" i="2"/>
  <c r="E46" i="2"/>
  <c r="F46" i="2" s="1"/>
  <c r="K45" i="2"/>
  <c r="J45" i="2"/>
  <c r="E45" i="2"/>
  <c r="E35" i="2"/>
  <c r="E34" i="2"/>
  <c r="E33" i="2"/>
  <c r="K36" i="2"/>
  <c r="D11" i="4" s="1"/>
  <c r="E36" i="2"/>
  <c r="K35" i="2"/>
  <c r="D19" i="4" s="1"/>
  <c r="J35" i="2"/>
  <c r="K34" i="2"/>
  <c r="D23" i="4" s="1"/>
  <c r="J34" i="2"/>
  <c r="K33" i="2"/>
  <c r="J33" i="2"/>
  <c r="F33" i="2" s="1"/>
  <c r="K22" i="2"/>
  <c r="K21" i="2"/>
  <c r="K20" i="2"/>
  <c r="K19" i="2"/>
  <c r="G23" i="2"/>
  <c r="J22" i="2"/>
  <c r="E22" i="2"/>
  <c r="J21" i="2"/>
  <c r="E21" i="2"/>
  <c r="J20" i="2"/>
  <c r="E20" i="2"/>
  <c r="J19" i="2"/>
  <c r="E19" i="2"/>
  <c r="F265" i="2" l="1"/>
  <c r="L226" i="2"/>
  <c r="L81" i="2"/>
  <c r="F95" i="2"/>
  <c r="F120" i="2"/>
  <c r="F156" i="2"/>
  <c r="L216" i="2"/>
  <c r="L240" i="2"/>
  <c r="F264" i="2"/>
  <c r="F263" i="2"/>
  <c r="L264" i="2"/>
  <c r="I12" i="3" s="1"/>
  <c r="L262" i="2"/>
  <c r="I16" i="3" s="1"/>
  <c r="F193" i="2"/>
  <c r="F251" i="2"/>
  <c r="L250" i="2"/>
  <c r="I20" i="3" s="1"/>
  <c r="F252" i="2"/>
  <c r="F241" i="2"/>
  <c r="F240" i="2"/>
  <c r="F239" i="2"/>
  <c r="L238" i="2"/>
  <c r="F229" i="2"/>
  <c r="F227" i="2"/>
  <c r="F226" i="2"/>
  <c r="L228" i="2"/>
  <c r="F217" i="2"/>
  <c r="F216" i="2"/>
  <c r="L214" i="2"/>
  <c r="F214" i="2"/>
  <c r="F202" i="2"/>
  <c r="L204" i="2"/>
  <c r="F205" i="2"/>
  <c r="K206" i="2"/>
  <c r="L202" i="2"/>
  <c r="F192" i="2"/>
  <c r="F190" i="2"/>
  <c r="F191" i="2"/>
  <c r="F253" i="2"/>
  <c r="L252" i="2"/>
  <c r="I29" i="3" s="1"/>
  <c r="L192" i="2"/>
  <c r="I12" i="4" s="1"/>
  <c r="K194" i="2"/>
  <c r="M9" i="4" s="1"/>
  <c r="L190" i="2"/>
  <c r="I6" i="4" s="1"/>
  <c r="D18" i="4"/>
  <c r="F180" i="2"/>
  <c r="F178" i="2"/>
  <c r="L180" i="2"/>
  <c r="I14" i="4" s="1"/>
  <c r="L178" i="2"/>
  <c r="I11" i="4" s="1"/>
  <c r="F166" i="2"/>
  <c r="F168" i="2"/>
  <c r="F169" i="2"/>
  <c r="L168" i="2"/>
  <c r="I13" i="3" s="1"/>
  <c r="K170" i="2"/>
  <c r="M6" i="3" s="1"/>
  <c r="L166" i="2"/>
  <c r="I8" i="3" s="1"/>
  <c r="D36" i="3"/>
  <c r="L154" i="2"/>
  <c r="I11" i="3" s="1"/>
  <c r="L156" i="2"/>
  <c r="I25" i="3" s="1"/>
  <c r="F142" i="2"/>
  <c r="F145" i="2"/>
  <c r="F144" i="2"/>
  <c r="L144" i="2"/>
  <c r="I15" i="4" s="1"/>
  <c r="L142" i="2"/>
  <c r="I9" i="4" s="1"/>
  <c r="F130" i="2"/>
  <c r="F132" i="2"/>
  <c r="F133" i="2"/>
  <c r="L132" i="2"/>
  <c r="I24" i="3" s="1"/>
  <c r="K134" i="2"/>
  <c r="M9" i="3" s="1"/>
  <c r="L130" i="2"/>
  <c r="I6" i="3" s="1"/>
  <c r="F121" i="2"/>
  <c r="F119" i="2"/>
  <c r="L120" i="2"/>
  <c r="I30" i="3" s="1"/>
  <c r="D22" i="4"/>
  <c r="K122" i="2"/>
  <c r="M16" i="3" s="1"/>
  <c r="L118" i="2"/>
  <c r="I8" i="4" s="1"/>
  <c r="D10" i="4"/>
  <c r="I7" i="4" s="1"/>
  <c r="F107" i="2"/>
  <c r="K109" i="2"/>
  <c r="M21" i="3" s="1"/>
  <c r="L107" i="2"/>
  <c r="F106" i="2"/>
  <c r="F105" i="2"/>
  <c r="L105" i="2"/>
  <c r="I32" i="3" s="1"/>
  <c r="D58" i="3"/>
  <c r="F93" i="2"/>
  <c r="F96" i="2"/>
  <c r="K97" i="2"/>
  <c r="M17" i="3" s="1"/>
  <c r="L93" i="2"/>
  <c r="I13" i="4" s="1"/>
  <c r="L95" i="2"/>
  <c r="I27" i="3" s="1"/>
  <c r="F81" i="2"/>
  <c r="L83" i="2"/>
  <c r="I18" i="3" s="1"/>
  <c r="D59" i="3"/>
  <c r="F71" i="2"/>
  <c r="F70" i="2"/>
  <c r="F72" i="2"/>
  <c r="L69" i="2"/>
  <c r="I17" i="3" s="1"/>
  <c r="L71" i="2"/>
  <c r="I28" i="3" s="1"/>
  <c r="K73" i="2"/>
  <c r="M14" i="3" s="1"/>
  <c r="D46" i="3"/>
  <c r="F57" i="2"/>
  <c r="L59" i="2"/>
  <c r="I14" i="3" s="1"/>
  <c r="L57" i="2"/>
  <c r="I23" i="3" s="1"/>
  <c r="D44" i="3"/>
  <c r="F45" i="2"/>
  <c r="L47" i="2"/>
  <c r="I19" i="3" s="1"/>
  <c r="L45" i="2"/>
  <c r="I7" i="3" s="1"/>
  <c r="D13" i="3"/>
  <c r="L33" i="2"/>
  <c r="D20" i="4"/>
  <c r="L35" i="2"/>
  <c r="I10" i="4" s="1"/>
  <c r="F21" i="2"/>
  <c r="K49" i="2"/>
  <c r="M7" i="3" s="1"/>
  <c r="F47" i="2"/>
  <c r="K61" i="2"/>
  <c r="M12" i="3" s="1"/>
  <c r="F59" i="2"/>
  <c r="K85" i="2"/>
  <c r="M20" i="3" s="1"/>
  <c r="F83" i="2"/>
  <c r="F143" i="2"/>
  <c r="F155" i="2"/>
  <c r="F179" i="2"/>
  <c r="F215" i="2"/>
  <c r="K230" i="2"/>
  <c r="F238" i="2"/>
  <c r="F250" i="2"/>
  <c r="F262" i="2"/>
  <c r="K242" i="2"/>
  <c r="K254" i="2"/>
  <c r="M15" i="3" s="1"/>
  <c r="K266" i="2"/>
  <c r="M10" i="3" s="1"/>
  <c r="F48" i="2"/>
  <c r="F60" i="2"/>
  <c r="F84" i="2"/>
  <c r="K146" i="2"/>
  <c r="M7" i="4" s="1"/>
  <c r="K158" i="2"/>
  <c r="M13" i="3" s="1"/>
  <c r="K182" i="2"/>
  <c r="M8" i="4" s="1"/>
  <c r="K218" i="2"/>
  <c r="F118" i="2"/>
  <c r="F34" i="2"/>
  <c r="F35" i="2"/>
  <c r="F36" i="2"/>
  <c r="K37" i="2"/>
  <c r="M6" i="4" s="1"/>
  <c r="F22" i="2"/>
  <c r="F20" i="2"/>
  <c r="K23" i="2" s="1"/>
  <c r="F23" i="2"/>
  <c r="F19" i="2"/>
  <c r="C24" i="2" l="1"/>
  <c r="H24" i="2" l="1"/>
  <c r="F25" i="2" s="1"/>
  <c r="K25" i="2" s="1"/>
</calcChain>
</file>

<file path=xl/sharedStrings.xml><?xml version="1.0" encoding="utf-8"?>
<sst xmlns="http://schemas.openxmlformats.org/spreadsheetml/2006/main" count="656" uniqueCount="227">
  <si>
    <t>Játékos neve</t>
  </si>
  <si>
    <t>összesen</t>
  </si>
  <si>
    <t>csapatpont</t>
  </si>
  <si>
    <t>Csapatpont</t>
  </si>
  <si>
    <t>Bajnoki pont</t>
  </si>
  <si>
    <t>2.pálya</t>
  </si>
  <si>
    <t>4.pálya</t>
  </si>
  <si>
    <t>3.pálya</t>
  </si>
  <si>
    <t>1.pálya</t>
  </si>
  <si>
    <t>mindösszesen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</si>
  <si>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</si>
  <si>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</si>
  <si>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</si>
  <si>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</si>
  <si>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</si>
  <si>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</si>
  <si>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</si>
  <si>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</si>
  <si>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</si>
  <si>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</si>
  <si>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</si>
  <si>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</si>
  <si>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</si>
  <si>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</si>
  <si>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</si>
  <si>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</si>
  <si>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</si>
  <si>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</si>
  <si>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</si>
  <si>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</si>
  <si>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Taktika</t>
  </si>
  <si>
    <t>Südi Erika</t>
  </si>
  <si>
    <t>női</t>
  </si>
  <si>
    <t>férfi</t>
  </si>
  <si>
    <t>Paks 1</t>
  </si>
  <si>
    <t>Paks 2</t>
  </si>
  <si>
    <t>Pesti Csajok</t>
  </si>
  <si>
    <t>Aktivál</t>
  </si>
  <si>
    <t>Old Boys</t>
  </si>
  <si>
    <t>Insolidum</t>
  </si>
  <si>
    <t>Récsei Autósiskola</t>
  </si>
  <si>
    <t>Kuczi Mária</t>
  </si>
  <si>
    <t>Karpf Andrea</t>
  </si>
  <si>
    <t>Kissné Sáfrán Katalin</t>
  </si>
  <si>
    <t>Mazákné Erika</t>
  </si>
  <si>
    <t>Férfi egyéni</t>
  </si>
  <si>
    <t>Név</t>
  </si>
  <si>
    <t>Férfi páros</t>
  </si>
  <si>
    <t>Férfi csapat</t>
  </si>
  <si>
    <t>XXVI Pétfürdő Kupa 2025</t>
  </si>
  <si>
    <t>Női egyéni</t>
  </si>
  <si>
    <t>Női páros</t>
  </si>
  <si>
    <t>Női csapat</t>
  </si>
  <si>
    <t>Ütött fa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</si>
  <si>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</si>
  <si>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</si>
  <si>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</si>
  <si>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</si>
  <si>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</si>
  <si>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</si>
  <si>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</si>
  <si>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</si>
  <si>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</si>
  <si>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</si>
  <si>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</si>
  <si>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</si>
  <si>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</si>
  <si>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</si>
  <si>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</si>
  <si>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</si>
  <si>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</si>
  <si>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</si>
  <si>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</si>
  <si>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</si>
  <si>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</si>
  <si>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</si>
  <si>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</si>
  <si>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</si>
  <si>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</si>
  <si>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</si>
  <si>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</si>
  <si>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</si>
  <si>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</si>
  <si>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</si>
  <si>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</si>
  <si>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</si>
  <si>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</si>
  <si>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</si>
  <si>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</si>
  <si>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</si>
  <si>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</si>
  <si>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</si>
  <si>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</si>
  <si>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Hely</t>
  </si>
  <si>
    <t>Kuczi Mária - Karpf Andrea</t>
  </si>
  <si>
    <t>Kissné Sáfrán Katalin - Mazákné Erika</t>
  </si>
  <si>
    <t>Páros</t>
  </si>
  <si>
    <t>Szűcs Attila</t>
  </si>
  <si>
    <t>Nagy Szabolcs</t>
  </si>
  <si>
    <t>Simon László</t>
  </si>
  <si>
    <t>Szabó Róbert</t>
  </si>
  <si>
    <t>Szűcs Attila - Nagy Szabolcs</t>
  </si>
  <si>
    <t>Simon László - Szabó Róbert</t>
  </si>
  <si>
    <t>Koczor Zoltán</t>
  </si>
  <si>
    <t>Gáspár Zsolt</t>
  </si>
  <si>
    <t>Kiss Zsolt</t>
  </si>
  <si>
    <t>Borbándi Szabolcs</t>
  </si>
  <si>
    <t>Koczor Zoltán - Gáspár Zsolt</t>
  </si>
  <si>
    <t>Kiss Zsolt - Borbándi Szabolcs</t>
  </si>
  <si>
    <t>Hajtó Krisztián</t>
  </si>
  <si>
    <t>Hajtó Zoltán</t>
  </si>
  <si>
    <t>Varga Ferenc</t>
  </si>
  <si>
    <t>Hajtó István</t>
  </si>
  <si>
    <t>Hajtó Krisztián - Hajtó Zoltán</t>
  </si>
  <si>
    <t>Varga Ferenc - Hajtó István</t>
  </si>
  <si>
    <t>Kaszás Ottó</t>
  </si>
  <si>
    <t>Kovács Zoltán</t>
  </si>
  <si>
    <t>Turi Jenő</t>
  </si>
  <si>
    <t>Csapat</t>
  </si>
  <si>
    <t>Kovács Zoltán - Turi Jenő</t>
  </si>
  <si>
    <t>Turza Lászlóné</t>
  </si>
  <si>
    <t>Medve Ádám</t>
  </si>
  <si>
    <t>Bécs Barnabás</t>
  </si>
  <si>
    <t>Medve Ádám - Bécs Barnabás</t>
  </si>
  <si>
    <t>Turza Lászlóné - Südi Erika</t>
  </si>
  <si>
    <t>Brenner Tibor</t>
  </si>
  <si>
    <t>Kocsis László</t>
  </si>
  <si>
    <t>ifj. Brenner Tibor</t>
  </si>
  <si>
    <t>Brenner Tibor - Kocsis László</t>
  </si>
  <si>
    <t>Berkes Zsuzsanna</t>
  </si>
  <si>
    <t>Sztanóné K. Lívia</t>
  </si>
  <si>
    <t>Bérczes Zsuzsanna</t>
  </si>
  <si>
    <t>Fenes László</t>
  </si>
  <si>
    <t>Berkes Ferenc</t>
  </si>
  <si>
    <t>Szalai János</t>
  </si>
  <si>
    <t>Sipos Lajos</t>
  </si>
  <si>
    <t>Jankovics Milán</t>
  </si>
  <si>
    <t>Bérczes Zsuzsanna - Fenes László</t>
  </si>
  <si>
    <t>Berkes Zsuzsanna - Sztanóné K. Lívia</t>
  </si>
  <si>
    <t>Berkes Ferenc - Jankovics Milán</t>
  </si>
  <si>
    <t>Sipos Lajos - Szalai János</t>
  </si>
  <si>
    <t>Horváth Gáborné</t>
  </si>
  <si>
    <t>Körtvélyesi Ágnes</t>
  </si>
  <si>
    <t>Csík Pálné</t>
  </si>
  <si>
    <t>Szeri Zsuzsanna</t>
  </si>
  <si>
    <t>Horváth Gáborné-Szeri Zsuzsanna</t>
  </si>
  <si>
    <t>Körtvélyesi Ágnes-Csík Pálné</t>
  </si>
  <si>
    <t>Koncsik József</t>
  </si>
  <si>
    <t>Énekes Andrea</t>
  </si>
  <si>
    <t>Berkes Sándor</t>
  </si>
  <si>
    <t>Tóth Sándor</t>
  </si>
  <si>
    <t>Énekes Andrea-Koncsik József</t>
  </si>
  <si>
    <t>Berkes Sándor-Tóth Sándor</t>
  </si>
  <si>
    <t>József Gábor</t>
  </si>
  <si>
    <t>Sonkoly Ildikó</t>
  </si>
  <si>
    <t>Szakmajer Gerzson</t>
  </si>
  <si>
    <t>Sonkoly Ildikó-József Gábor</t>
  </si>
  <si>
    <t>Ifj Vavrik József</t>
  </si>
  <si>
    <t>Szász Angéla</t>
  </si>
  <si>
    <t>Bognár Mária</t>
  </si>
  <si>
    <t>Pálovics Lajosné</t>
  </si>
  <si>
    <t>Kajtár Andrea</t>
  </si>
  <si>
    <t>Kajtár Andrea-Szász Angéla</t>
  </si>
  <si>
    <t>Bognár Mária-Pálovics Lajosné</t>
  </si>
  <si>
    <t>Czimer Aranka</t>
  </si>
  <si>
    <t>Kindl Éva</t>
  </si>
  <si>
    <t>Simon József</t>
  </si>
  <si>
    <t>Jankovics ica</t>
  </si>
  <si>
    <t>Czimer Aranka-Magda Lilla</t>
  </si>
  <si>
    <t>Jankovics Ica-Kindl Éva</t>
  </si>
  <si>
    <t>Csuti Imre</t>
  </si>
  <si>
    <t>Hajdú Csaba</t>
  </si>
  <si>
    <t>Horváth László</t>
  </si>
  <si>
    <t>Csupecz Dávid</t>
  </si>
  <si>
    <t>Csuti Imre - Hajdú Csaba</t>
  </si>
  <si>
    <t>Horváth László - Csupecz Dávid</t>
  </si>
  <si>
    <t>ONIX</t>
  </si>
  <si>
    <t>Vidám fiúk</t>
  </si>
  <si>
    <t>Mitru József - Kondor József</t>
  </si>
  <si>
    <t>Vígváry Ferenc - Vígváry Viktor</t>
  </si>
  <si>
    <t>Vígváry Ferenc</t>
  </si>
  <si>
    <t>Vígváry Viktor</t>
  </si>
  <si>
    <t>Mitru József</t>
  </si>
  <si>
    <t>Kondor József</t>
  </si>
  <si>
    <t xml:space="preserve">Vígváry Viktor </t>
  </si>
  <si>
    <t>Nagy Sándor</t>
  </si>
  <si>
    <t>Bagoly József</t>
  </si>
  <si>
    <t>Azari Zoltán</t>
  </si>
  <si>
    <t>Vavrik József</t>
  </si>
  <si>
    <t>Nagy Sándor - Bagoly József</t>
  </si>
  <si>
    <t>Azari Zoltán - Vavrik József</t>
  </si>
  <si>
    <t>ONIX Dorog</t>
  </si>
  <si>
    <t>Szakmajer Gerzson-Ifj. Vavrik József</t>
  </si>
  <si>
    <t>Burján László</t>
  </si>
  <si>
    <t>Gömbi Márton</t>
  </si>
  <si>
    <t>Berki János</t>
  </si>
  <si>
    <t>Tóth Attila</t>
  </si>
  <si>
    <t>Berki János - Tóth Attila</t>
  </si>
  <si>
    <t>Burján László - Gömbi Márton</t>
  </si>
  <si>
    <t>Mészáros József</t>
  </si>
  <si>
    <t>Kindl János</t>
  </si>
  <si>
    <t>Tróbert Ferenc</t>
  </si>
  <si>
    <t>Mészáros József - Kindl János</t>
  </si>
  <si>
    <t>Simon József - Tróbert Ferenc</t>
  </si>
  <si>
    <t>Takács Attila</t>
  </si>
  <si>
    <t>Récsei László</t>
  </si>
  <si>
    <t>Földi Tibor</t>
  </si>
  <si>
    <t>Schmidt János</t>
  </si>
  <si>
    <t>Takács Attila - Récsei László</t>
  </si>
  <si>
    <t>Földi Tibor - Schmidt János</t>
  </si>
  <si>
    <t>3 fő</t>
  </si>
  <si>
    <t>Magda Lilla</t>
  </si>
  <si>
    <t>Taktika Várpalota</t>
  </si>
  <si>
    <t>Atlasz Pápa</t>
  </si>
  <si>
    <t>Huntsman Pétfürdő</t>
  </si>
  <si>
    <t>Hajtó Család Várpalota</t>
  </si>
  <si>
    <t>Sportkedvelők Székesfehérvár</t>
  </si>
  <si>
    <t>Palota Mix Várpalota</t>
  </si>
  <si>
    <t>Femina Budapest</t>
  </si>
  <si>
    <t>Vegyesnégyes Budapest</t>
  </si>
  <si>
    <t>Játéköröm Budapest</t>
  </si>
  <si>
    <t>Marxim Székesfehérvár</t>
  </si>
  <si>
    <t>Aktivál Pétfürdő</t>
  </si>
  <si>
    <t>Vidám Fiúk Budapest</t>
  </si>
  <si>
    <t>Old Boys Ajka</t>
  </si>
  <si>
    <t>Insolidum Székesfehérvár</t>
  </si>
  <si>
    <t>Récsei Autósiskola Kaposvár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</si>
</sst>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\ h:mm"/>
  </numFmts>
  <fonts count="16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70C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48"/>
      <color theme="1"/>
      <name val="Calibri"/>
      <family val="2"/>
      <charset val="238"/>
    </font>
    <font>
      <sz val="36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u/>
      <sz val="20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6" xfId="0" applyFont="1" applyBorder="1"/>
    <xf numFmtId="0" fontId="6" fillId="0" borderId="1" xfId="0" applyFont="1" applyBorder="1"/>
    <xf numFmtId="0" fontId="1" fillId="0" borderId="2" xfId="0" applyFont="1" applyBorder="1" applyAlignment="1">
      <alignment horizontal="center"/>
    </xf>
    <xf numFmtId="0" fontId="6" fillId="0" borderId="2" xfId="0" applyFont="1" applyBorder="1"/>
    <xf numFmtId="0" fontId="5" fillId="0" borderId="6" xfId="0" applyFont="1" applyBorder="1" applyAlignment="1">
      <alignment horizontal="center"/>
    </xf>
    <xf numFmtId="0" fontId="6" fillId="0" borderId="7" xfId="0" applyFont="1" applyBorder="1"/>
    <xf numFmtId="0" fontId="1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2" fillId="0" borderId="0" xfId="0" applyFont="1"/>
    <xf numFmtId="0" fontId="3" fillId="0" borderId="10" xfId="0" applyFont="1" applyBorder="1"/>
    <xf numFmtId="0" fontId="3" fillId="0" borderId="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1" fillId="3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28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</cellXfs>
  <cellStyles count="1">
    <cellStyle name="Normál" xfId="0" builtinId="0"/>
  </cellStyles>
  <dxfs count="44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0292-3E45-4CEC-B12F-4580995DB298}">
  <dimension ref="A1:O268"/>
  <sheetViews>
    <sheetView topLeftCell="A116" zoomScale="85" zoomScaleNormal="85" workbookViewId="0">
      <selection activeCell="B135" sqref="B135"/>
    </sheetView>
  </sheetViews>
  <sheetFormatPr defaultColWidth="8.75" defaultRowHeight="15"/>
  <cols>
    <col min="1" max="1" width="5.75" style="1" customWidth="1"/>
    <col min="2" max="2" width="20.875" style="1" customWidth="1"/>
    <col min="3" max="3" width="7.875" style="1" bestFit="1" customWidth="1"/>
    <col min="4" max="4" width="8" style="1" bestFit="1" customWidth="1"/>
    <col min="5" max="5" width="8.125" style="1" customWidth="1"/>
    <col min="6" max="6" width="10.125" style="1" hidden="1" customWidth="1"/>
    <col min="7" max="7" width="21" style="1" hidden="1" customWidth="1"/>
    <col min="8" max="9" width="8" style="1" bestFit="1" customWidth="1"/>
    <col min="10" max="10" width="8.625" style="1" bestFit="1" customWidth="1"/>
    <col min="11" max="11" width="13.125" style="1" customWidth="1"/>
    <col min="12" max="12" width="11" style="1" customWidth="1"/>
    <col min="13" max="13" width="9.875" style="29" bestFit="1" customWidth="1"/>
    <col min="14" max="16384" width="8.75" style="1"/>
  </cols>
  <sheetData>
    <row r="1" spans="1:11" ht="0.75" hidden="1" customHeight="1"/>
    <row r="2" spans="1:11" hidden="1"/>
    <row r="3" spans="1:11" hidden="1"/>
    <row r="4" spans="1:11" ht="19.5" hidden="1" thickTop="1">
      <c r="B4" s="2"/>
      <c r="C4" s="98"/>
      <c r="D4" s="98"/>
      <c r="E4" s="98"/>
      <c r="F4" s="98"/>
      <c r="G4" s="98"/>
      <c r="H4" s="98"/>
      <c r="I4" s="98"/>
      <c r="J4" s="98"/>
      <c r="K4" s="99"/>
    </row>
    <row r="5" spans="1:11" ht="18.75" hidden="1">
      <c r="B5" s="100"/>
      <c r="C5" s="101"/>
      <c r="D5" s="101"/>
      <c r="E5" s="101"/>
      <c r="F5" s="101"/>
      <c r="G5" s="101"/>
      <c r="H5" s="101"/>
      <c r="I5" s="101"/>
      <c r="J5" s="101"/>
      <c r="K5" s="102"/>
    </row>
    <row r="6" spans="1:11" hidden="1">
      <c r="B6" s="4"/>
      <c r="C6" s="5"/>
      <c r="D6" s="5"/>
      <c r="E6" s="5"/>
      <c r="F6" s="5"/>
      <c r="G6" s="6"/>
      <c r="H6" s="5"/>
      <c r="I6" s="5"/>
      <c r="J6" s="5"/>
      <c r="K6" s="7"/>
    </row>
    <row r="7" spans="1:11" hidden="1">
      <c r="B7" s="8"/>
      <c r="C7" s="9"/>
      <c r="D7" s="9"/>
      <c r="E7" s="6"/>
      <c r="F7" s="6"/>
      <c r="G7" s="10"/>
      <c r="H7" s="9"/>
      <c r="I7" s="9"/>
      <c r="J7" s="6"/>
      <c r="K7" s="11"/>
    </row>
    <row r="8" spans="1:11" hidden="1">
      <c r="B8" s="8"/>
      <c r="C8" s="9"/>
      <c r="D8" s="9"/>
      <c r="E8" s="6"/>
      <c r="F8" s="6"/>
      <c r="G8" s="10"/>
      <c r="H8" s="9"/>
      <c r="I8" s="9"/>
      <c r="J8" s="6"/>
      <c r="K8" s="11"/>
    </row>
    <row r="9" spans="1:11" hidden="1">
      <c r="B9" s="8"/>
      <c r="C9" s="9"/>
      <c r="D9" s="9"/>
      <c r="E9" s="6"/>
      <c r="F9" s="6"/>
      <c r="G9" s="10"/>
      <c r="H9" s="9"/>
      <c r="I9" s="9"/>
      <c r="J9" s="6"/>
      <c r="K9" s="11"/>
    </row>
    <row r="10" spans="1:11" ht="15.75" hidden="1" thickBot="1">
      <c r="B10" s="12"/>
      <c r="C10" s="13"/>
      <c r="D10" s="13"/>
      <c r="E10" s="14"/>
      <c r="F10" s="14"/>
      <c r="G10" s="15"/>
      <c r="H10" s="13"/>
      <c r="I10" s="13"/>
      <c r="J10" s="14"/>
      <c r="K10" s="16"/>
    </row>
    <row r="11" spans="1:11" ht="19.5" hidden="1" thickTop="1">
      <c r="A11" s="17"/>
      <c r="B11" s="18"/>
      <c r="C11" s="94"/>
      <c r="D11" s="93"/>
      <c r="E11" s="3"/>
      <c r="F11" s="3"/>
      <c r="G11" s="19"/>
      <c r="H11" s="92"/>
      <c r="I11" s="93"/>
      <c r="J11" s="20"/>
      <c r="K11" s="21"/>
    </row>
    <row r="12" spans="1:11" ht="18.75" hidden="1">
      <c r="A12" s="17"/>
      <c r="B12" s="22"/>
      <c r="C12" s="95"/>
      <c r="D12" s="95"/>
      <c r="E12" s="95"/>
      <c r="F12" s="95"/>
      <c r="G12" s="23"/>
      <c r="H12" s="96"/>
      <c r="I12" s="96"/>
      <c r="J12" s="96"/>
      <c r="K12" s="97"/>
    </row>
    <row r="13" spans="1:11" ht="19.5" hidden="1" thickBot="1">
      <c r="B13" s="24"/>
      <c r="C13" s="74"/>
      <c r="D13" s="75"/>
      <c r="E13" s="76"/>
      <c r="F13" s="25"/>
      <c r="G13" s="26"/>
      <c r="H13" s="75"/>
      <c r="I13" s="75"/>
      <c r="J13" s="76"/>
      <c r="K13" s="27"/>
    </row>
    <row r="14" spans="1:11" hidden="1">
      <c r="B14" s="28"/>
      <c r="C14" s="28"/>
      <c r="D14" s="28"/>
      <c r="E14" s="28"/>
      <c r="F14" s="29"/>
      <c r="G14" s="28"/>
      <c r="H14" s="28"/>
      <c r="I14" s="28"/>
      <c r="J14" s="28"/>
      <c r="K14" s="29"/>
    </row>
    <row r="15" spans="1:11" hidden="1"/>
    <row r="16" spans="1:11" ht="22.5" hidden="1" customHeight="1" thickBot="1">
      <c r="B16" s="77"/>
      <c r="C16" s="78"/>
      <c r="D16" s="78"/>
      <c r="E16" s="78"/>
      <c r="F16" s="78"/>
      <c r="G16" s="78"/>
      <c r="H16" s="78"/>
      <c r="I16" s="78"/>
      <c r="J16" s="78"/>
      <c r="K16" s="79"/>
    </row>
    <row r="17" spans="1:13" ht="18.75" hidden="1">
      <c r="B17" s="80"/>
      <c r="C17" s="81"/>
      <c r="D17" s="81"/>
      <c r="E17" s="81"/>
      <c r="F17" s="81"/>
      <c r="G17" s="81"/>
      <c r="H17" s="81"/>
      <c r="I17" s="81"/>
      <c r="J17" s="81"/>
      <c r="K17" s="82"/>
      <c r="M17" s="30"/>
    </row>
    <row r="18" spans="1:13" hidden="1">
      <c r="B18" s="4" t="s">
        <v>0</v>
      </c>
      <c r="C18" s="5" t="s">
        <v>8</v>
      </c>
      <c r="D18" s="5" t="s">
        <v>5</v>
      </c>
      <c r="E18" s="5" t="s">
        <v>1</v>
      </c>
      <c r="F18" s="5" t="s">
        <v>2</v>
      </c>
      <c r="G18" s="6" t="s">
        <v>0</v>
      </c>
      <c r="H18" s="5" t="s">
        <v>7</v>
      </c>
      <c r="I18" s="5" t="s">
        <v>6</v>
      </c>
      <c r="J18" s="5" t="s">
        <v>1</v>
      </c>
      <c r="K18" s="7" t="s">
        <v>9</v>
      </c>
    </row>
    <row r="19" spans="1:13" hidden="1">
      <c r="B19" s="8"/>
      <c r="C19" s="9"/>
      <c r="D19" s="9"/>
      <c r="E19" s="6">
        <f>+C19+D19</f>
        <v>0</v>
      </c>
      <c r="F19" s="6">
        <f>+IF($E19&gt;$J19,1,(IF($E19&lt;$J19,0,0.5)))</f>
        <v>0.5</v>
      </c>
      <c r="G19" s="10"/>
      <c r="H19" s="9"/>
      <c r="I19" s="9"/>
      <c r="J19" s="6">
        <f>+H19+I19</f>
        <v>0</v>
      </c>
      <c r="K19" s="11">
        <f>C19+D19+H19+I19</f>
        <v>0</v>
      </c>
    </row>
    <row r="20" spans="1:13" hidden="1">
      <c r="B20" s="8"/>
      <c r="C20" s="9"/>
      <c r="D20" s="9"/>
      <c r="E20" s="6">
        <f t="shared" ref="E20:E22" si="0">+C20+D20</f>
        <v>0</v>
      </c>
      <c r="F20" s="6">
        <f t="shared" ref="F20:F22" si="1">+IF($E20&gt;$J20,1,(IF($E20&lt;$J20,0,0.5)))</f>
        <v>0.5</v>
      </c>
      <c r="G20" s="10"/>
      <c r="H20" s="9"/>
      <c r="I20" s="9"/>
      <c r="J20" s="6">
        <f t="shared" ref="J20:J22" si="2">+H20+I20</f>
        <v>0</v>
      </c>
      <c r="K20" s="11">
        <f t="shared" ref="K20:K22" si="3">C20+D20+H20+I20</f>
        <v>0</v>
      </c>
    </row>
    <row r="21" spans="1:13" hidden="1">
      <c r="B21" s="8"/>
      <c r="C21" s="9"/>
      <c r="D21" s="9"/>
      <c r="E21" s="6">
        <f t="shared" si="0"/>
        <v>0</v>
      </c>
      <c r="F21" s="6">
        <f t="shared" si="1"/>
        <v>0.5</v>
      </c>
      <c r="G21" s="10"/>
      <c r="H21" s="9"/>
      <c r="I21" s="9"/>
      <c r="J21" s="6">
        <f t="shared" si="2"/>
        <v>0</v>
      </c>
      <c r="K21" s="11">
        <f t="shared" si="3"/>
        <v>0</v>
      </c>
    </row>
    <row r="22" spans="1:13" ht="15.75" hidden="1" thickBot="1">
      <c r="B22" s="12"/>
      <c r="C22" s="13"/>
      <c r="D22" s="13"/>
      <c r="E22" s="14">
        <f t="shared" si="0"/>
        <v>0</v>
      </c>
      <c r="F22" s="14">
        <f t="shared" si="1"/>
        <v>0.5</v>
      </c>
      <c r="G22" s="15"/>
      <c r="H22" s="13"/>
      <c r="I22" s="13"/>
      <c r="J22" s="14">
        <f t="shared" si="2"/>
        <v>0</v>
      </c>
      <c r="K22" s="11">
        <f t="shared" si="3"/>
        <v>0</v>
      </c>
    </row>
    <row r="23" spans="1:13" ht="19.5" hidden="1" thickTop="1">
      <c r="B23" s="18"/>
      <c r="C23" s="94"/>
      <c r="D23" s="93"/>
      <c r="E23" s="3"/>
      <c r="F23" s="3">
        <f>+IF($E23&gt;$J23,2,(IF($E23&lt;$J23,0,1)))</f>
        <v>1</v>
      </c>
      <c r="G23" s="19">
        <f>+G17</f>
        <v>0</v>
      </c>
      <c r="H23" s="92"/>
      <c r="I23" s="93"/>
      <c r="J23" s="20"/>
      <c r="K23" s="21">
        <f>K19+K20+K21+K22</f>
        <v>0</v>
      </c>
    </row>
    <row r="24" spans="1:13" ht="1.5" hidden="1" customHeight="1">
      <c r="B24" s="22" t="s">
        <v>3</v>
      </c>
      <c r="C24" s="95">
        <f>SUM(F19:F23)</f>
        <v>3</v>
      </c>
      <c r="D24" s="95"/>
      <c r="E24" s="95"/>
      <c r="F24" s="95"/>
      <c r="G24" s="23" t="s">
        <v>3</v>
      </c>
      <c r="H24" s="96">
        <f>6-C24</f>
        <v>3</v>
      </c>
      <c r="I24" s="96"/>
      <c r="J24" s="96"/>
      <c r="K24" s="97"/>
    </row>
    <row r="25" spans="1:13" ht="4.5" hidden="1" customHeight="1" thickBot="1">
      <c r="B25" s="24" t="s">
        <v>4</v>
      </c>
      <c r="C25" s="74"/>
      <c r="D25" s="75"/>
      <c r="E25" s="76"/>
      <c r="F25" s="25">
        <f>+IF($C24&gt;$H24,2,(IF($C24&lt;$H24,0,1)))</f>
        <v>1</v>
      </c>
      <c r="G25" s="26" t="s">
        <v>4</v>
      </c>
      <c r="H25" s="75"/>
      <c r="I25" s="75"/>
      <c r="J25" s="76"/>
      <c r="K25" s="27">
        <f>2-F25</f>
        <v>1</v>
      </c>
    </row>
    <row r="28" spans="1:13" ht="18.75"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3" ht="19.5" thickBot="1"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9.5" thickBot="1">
      <c r="A30" s="1" t="s">
        <v>10</v>
      </c>
      <c r="B30" s="88" t="s">
        <v>212</v>
      </c>
      <c r="C30" s="89"/>
      <c r="D30" s="89"/>
      <c r="E30" s="89"/>
      <c r="F30" s="89"/>
      <c r="G30" s="89"/>
      <c r="H30" s="89"/>
      <c r="I30" s="89"/>
      <c r="J30" s="89"/>
      <c r="K30" s="90"/>
    </row>
    <row r="31" spans="1:13" ht="19.5" thickBot="1">
      <c r="B31" s="80" t="s">
        <v>32</v>
      </c>
      <c r="C31" s="81"/>
      <c r="D31" s="81"/>
      <c r="E31" s="81"/>
      <c r="F31" s="81"/>
      <c r="G31" s="81"/>
      <c r="H31" s="81"/>
      <c r="I31" s="81"/>
      <c r="J31" s="81"/>
      <c r="K31" s="82"/>
    </row>
    <row r="32" spans="1:13" ht="15.75" thickTop="1">
      <c r="B32" s="4" t="s">
        <v>0</v>
      </c>
      <c r="C32" s="5" t="s">
        <v>8</v>
      </c>
      <c r="D32" s="5" t="s">
        <v>5</v>
      </c>
      <c r="E32" s="5" t="s">
        <v>1</v>
      </c>
      <c r="F32" s="5" t="s">
        <v>2</v>
      </c>
      <c r="G32" s="6" t="s">
        <v>0</v>
      </c>
      <c r="H32" s="5" t="s">
        <v>7</v>
      </c>
      <c r="I32" s="5" t="s">
        <v>6</v>
      </c>
      <c r="J32" s="5" t="s">
        <v>1</v>
      </c>
      <c r="K32" s="7" t="s">
        <v>9</v>
      </c>
      <c r="L32" s="47" t="s">
        <v>96</v>
      </c>
    </row>
    <row r="33" spans="1:12">
      <c r="B33" s="8" t="s">
        <v>41</v>
      </c>
      <c r="C33" s="9">
        <v>106</v>
      </c>
      <c r="D33" s="9">
        <v>98</v>
      </c>
      <c r="E33" s="6">
        <f>+C33+D33</f>
        <v>204</v>
      </c>
      <c r="F33" s="6">
        <f>+IF($E33&gt;$J33,1,(IF($E33&lt;$J33,0,0.5)))</f>
        <v>0</v>
      </c>
      <c r="G33" s="10"/>
      <c r="H33" s="9">
        <v>115</v>
      </c>
      <c r="I33" s="9">
        <v>113</v>
      </c>
      <c r="J33" s="6">
        <f>+H33+I33</f>
        <v>228</v>
      </c>
      <c r="K33" s="11">
        <f>C33+D33+H33+I33</f>
        <v>432</v>
      </c>
      <c r="L33" s="72">
        <f>+K33+K34</f>
        <v>847</v>
      </c>
    </row>
    <row r="34" spans="1:12">
      <c r="B34" s="8" t="s">
        <v>42</v>
      </c>
      <c r="C34" s="9">
        <v>110</v>
      </c>
      <c r="D34" s="9">
        <v>108</v>
      </c>
      <c r="E34" s="6">
        <f t="shared" ref="E34:E35" si="4">+C34+D34</f>
        <v>218</v>
      </c>
      <c r="F34" s="6">
        <f t="shared" ref="F34:F36" si="5">+IF($E34&gt;$J34,1,(IF($E34&lt;$J34,0,0.5)))</f>
        <v>1</v>
      </c>
      <c r="G34" s="10"/>
      <c r="H34" s="9">
        <v>102</v>
      </c>
      <c r="I34" s="9">
        <v>95</v>
      </c>
      <c r="J34" s="6">
        <f t="shared" ref="J34:J35" si="6">+H34+I34</f>
        <v>197</v>
      </c>
      <c r="K34" s="11">
        <f t="shared" ref="K34:K36" si="7">C34+D34+H34+I34</f>
        <v>415</v>
      </c>
      <c r="L34" s="72"/>
    </row>
    <row r="35" spans="1:12">
      <c r="B35" s="8" t="s">
        <v>43</v>
      </c>
      <c r="C35" s="9">
        <v>89</v>
      </c>
      <c r="D35" s="9">
        <v>118</v>
      </c>
      <c r="E35" s="6">
        <f t="shared" si="4"/>
        <v>207</v>
      </c>
      <c r="F35" s="6">
        <f t="shared" si="5"/>
        <v>0</v>
      </c>
      <c r="G35" s="10"/>
      <c r="H35" s="9">
        <v>102</v>
      </c>
      <c r="I35" s="9">
        <v>124</v>
      </c>
      <c r="J35" s="6">
        <f t="shared" si="6"/>
        <v>226</v>
      </c>
      <c r="K35" s="11">
        <f t="shared" si="7"/>
        <v>433</v>
      </c>
      <c r="L35" s="72">
        <f>+K35+K36</f>
        <v>908</v>
      </c>
    </row>
    <row r="36" spans="1:12" ht="15.75" thickBot="1">
      <c r="B36" s="12" t="s">
        <v>44</v>
      </c>
      <c r="C36" s="13">
        <v>119</v>
      </c>
      <c r="D36" s="13">
        <v>119</v>
      </c>
      <c r="E36" s="14">
        <f t="shared" ref="E36" si="8">+C36+D36</f>
        <v>238</v>
      </c>
      <c r="F36" s="14">
        <f t="shared" si="5"/>
        <v>1</v>
      </c>
      <c r="G36" s="15"/>
      <c r="H36" s="13">
        <v>117</v>
      </c>
      <c r="I36" s="13">
        <v>120</v>
      </c>
      <c r="J36" s="14">
        <f>+H36+I36</f>
        <v>237</v>
      </c>
      <c r="K36" s="11">
        <f t="shared" si="7"/>
        <v>475</v>
      </c>
      <c r="L36" s="73"/>
    </row>
    <row r="37" spans="1:12" ht="19.5" thickTop="1">
      <c r="B37" s="91"/>
      <c r="C37" s="92"/>
      <c r="D37" s="92"/>
      <c r="E37" s="92"/>
      <c r="F37" s="92"/>
      <c r="G37" s="92"/>
      <c r="H37" s="92"/>
      <c r="I37" s="92"/>
      <c r="J37" s="93"/>
      <c r="K37" s="21">
        <f>K33+K34+K35+K36</f>
        <v>1755</v>
      </c>
    </row>
    <row r="40" spans="1:12" ht="18.75">
      <c r="B40" s="31"/>
      <c r="C40" s="83"/>
      <c r="D40" s="83"/>
      <c r="E40" s="83"/>
      <c r="F40" s="83"/>
      <c r="G40" s="83"/>
      <c r="H40" s="83"/>
      <c r="I40" s="83"/>
      <c r="J40" s="83"/>
      <c r="K40" s="83"/>
    </row>
    <row r="41" spans="1:12" ht="19.5" thickBot="1"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2" ht="19.5" thickBot="1">
      <c r="A42" s="1" t="s">
        <v>11</v>
      </c>
      <c r="B42" s="84" t="s">
        <v>213</v>
      </c>
      <c r="C42" s="85"/>
      <c r="D42" s="85"/>
      <c r="E42" s="85"/>
      <c r="F42" s="85"/>
      <c r="G42" s="85"/>
      <c r="H42" s="85"/>
      <c r="I42" s="85"/>
      <c r="J42" s="85"/>
      <c r="K42" s="86"/>
    </row>
    <row r="43" spans="1:12" ht="19.5" thickBot="1">
      <c r="B43" s="80" t="s">
        <v>33</v>
      </c>
      <c r="C43" s="81"/>
      <c r="D43" s="81"/>
      <c r="E43" s="81"/>
      <c r="F43" s="81"/>
      <c r="G43" s="81"/>
      <c r="H43" s="81"/>
      <c r="I43" s="81"/>
      <c r="J43" s="81"/>
      <c r="K43" s="82"/>
    </row>
    <row r="44" spans="1:12" ht="15.75" thickTop="1">
      <c r="B44" s="4" t="s">
        <v>0</v>
      </c>
      <c r="C44" s="5" t="s">
        <v>8</v>
      </c>
      <c r="D44" s="5" t="s">
        <v>5</v>
      </c>
      <c r="E44" s="5" t="s">
        <v>1</v>
      </c>
      <c r="F44" s="5" t="s">
        <v>2</v>
      </c>
      <c r="G44" s="6" t="s">
        <v>0</v>
      </c>
      <c r="H44" s="5" t="s">
        <v>7</v>
      </c>
      <c r="I44" s="5" t="s">
        <v>6</v>
      </c>
      <c r="J44" s="5" t="s">
        <v>1</v>
      </c>
      <c r="K44" s="7" t="s">
        <v>9</v>
      </c>
      <c r="L44" s="47" t="s">
        <v>96</v>
      </c>
    </row>
    <row r="45" spans="1:12">
      <c r="B45" s="8" t="s">
        <v>97</v>
      </c>
      <c r="C45" s="9">
        <v>131</v>
      </c>
      <c r="D45" s="9">
        <v>134</v>
      </c>
      <c r="E45" s="6">
        <f>+C45+D45</f>
        <v>265</v>
      </c>
      <c r="F45" s="6">
        <f>+IF($E45&gt;$J45,1,(IF($E45&lt;$J45,0,0.5)))</f>
        <v>1</v>
      </c>
      <c r="G45" s="10"/>
      <c r="H45" s="9">
        <v>129</v>
      </c>
      <c r="I45" s="9">
        <v>130</v>
      </c>
      <c r="J45" s="6">
        <f>+H45+I45</f>
        <v>259</v>
      </c>
      <c r="K45" s="11">
        <f>C45+D45+H45+I45</f>
        <v>524</v>
      </c>
      <c r="L45" s="72">
        <f>+K45+K46</f>
        <v>1061</v>
      </c>
    </row>
    <row r="46" spans="1:12">
      <c r="B46" s="8" t="s">
        <v>98</v>
      </c>
      <c r="C46" s="9">
        <v>148</v>
      </c>
      <c r="D46" s="9">
        <v>145</v>
      </c>
      <c r="E46" s="6">
        <f t="shared" ref="E46:E48" si="9">+C46+D46</f>
        <v>293</v>
      </c>
      <c r="F46" s="6">
        <f t="shared" ref="F46:F48" si="10">+IF($E46&gt;$J46,1,(IF($E46&lt;$J46,0,0.5)))</f>
        <v>1</v>
      </c>
      <c r="G46" s="10"/>
      <c r="H46" s="9">
        <v>130</v>
      </c>
      <c r="I46" s="9">
        <v>114</v>
      </c>
      <c r="J46" s="6">
        <f t="shared" ref="J46:J48" si="11">+H46+I46</f>
        <v>244</v>
      </c>
      <c r="K46" s="11">
        <f t="shared" ref="K46:K48" si="12">C46+D46+H46+I46</f>
        <v>537</v>
      </c>
      <c r="L46" s="72"/>
    </row>
    <row r="47" spans="1:12">
      <c r="B47" s="8" t="s">
        <v>99</v>
      </c>
      <c r="C47" s="9">
        <v>106</v>
      </c>
      <c r="D47" s="9">
        <v>112</v>
      </c>
      <c r="E47" s="6">
        <f t="shared" si="9"/>
        <v>218</v>
      </c>
      <c r="F47" s="6">
        <f t="shared" si="10"/>
        <v>0</v>
      </c>
      <c r="G47" s="10"/>
      <c r="H47" s="9">
        <v>129</v>
      </c>
      <c r="I47" s="9">
        <v>120</v>
      </c>
      <c r="J47" s="6">
        <f t="shared" si="11"/>
        <v>249</v>
      </c>
      <c r="K47" s="11">
        <f t="shared" si="12"/>
        <v>467</v>
      </c>
      <c r="L47" s="72">
        <f>+K47+K48</f>
        <v>972</v>
      </c>
    </row>
    <row r="48" spans="1:12" ht="15.75" thickBot="1">
      <c r="B48" s="12" t="s">
        <v>100</v>
      </c>
      <c r="C48" s="13">
        <v>124</v>
      </c>
      <c r="D48" s="13">
        <v>126</v>
      </c>
      <c r="E48" s="14">
        <f t="shared" si="9"/>
        <v>250</v>
      </c>
      <c r="F48" s="14">
        <f t="shared" si="10"/>
        <v>0</v>
      </c>
      <c r="G48" s="15"/>
      <c r="H48" s="13">
        <v>128</v>
      </c>
      <c r="I48" s="13">
        <v>127</v>
      </c>
      <c r="J48" s="14">
        <f t="shared" si="11"/>
        <v>255</v>
      </c>
      <c r="K48" s="11">
        <f t="shared" si="12"/>
        <v>505</v>
      </c>
      <c r="L48" s="73"/>
    </row>
    <row r="49" spans="1:12" ht="19.5" thickTop="1">
      <c r="B49" s="91"/>
      <c r="C49" s="92"/>
      <c r="D49" s="92"/>
      <c r="E49" s="92"/>
      <c r="F49" s="92"/>
      <c r="G49" s="92"/>
      <c r="H49" s="92"/>
      <c r="I49" s="92"/>
      <c r="J49" s="93"/>
      <c r="K49" s="21">
        <f>K45+K46+K47+K48</f>
        <v>2033</v>
      </c>
    </row>
    <row r="52" spans="1:12" ht="18.75">
      <c r="B52" s="31"/>
      <c r="C52" s="83"/>
      <c r="D52" s="83"/>
      <c r="E52" s="83"/>
      <c r="F52" s="83"/>
      <c r="G52" s="83"/>
      <c r="H52" s="83"/>
      <c r="I52" s="83"/>
      <c r="J52" s="83"/>
      <c r="K52" s="83"/>
    </row>
    <row r="53" spans="1:12" ht="19.5" thickBot="1">
      <c r="B53" s="87"/>
      <c r="C53" s="87"/>
      <c r="D53" s="87"/>
      <c r="E53" s="87"/>
      <c r="F53" s="87"/>
      <c r="G53" s="87"/>
      <c r="H53" s="87"/>
      <c r="I53" s="87"/>
      <c r="J53" s="87"/>
      <c r="K53" s="87"/>
    </row>
    <row r="54" spans="1:12" ht="19.5" thickBot="1">
      <c r="A54" s="1" t="s">
        <v>12</v>
      </c>
      <c r="B54" s="84" t="s">
        <v>214</v>
      </c>
      <c r="C54" s="85"/>
      <c r="D54" s="85"/>
      <c r="E54" s="85"/>
      <c r="F54" s="85"/>
      <c r="G54" s="85"/>
      <c r="H54" s="85"/>
      <c r="I54" s="85"/>
      <c r="J54" s="85"/>
      <c r="K54" s="86"/>
    </row>
    <row r="55" spans="1:12" ht="19.5" thickBot="1">
      <c r="B55" s="80" t="s">
        <v>33</v>
      </c>
      <c r="C55" s="81"/>
      <c r="D55" s="81"/>
      <c r="E55" s="81"/>
      <c r="F55" s="81"/>
      <c r="G55" s="81"/>
      <c r="H55" s="81"/>
      <c r="I55" s="81"/>
      <c r="J55" s="81"/>
      <c r="K55" s="82"/>
    </row>
    <row r="56" spans="1:12" ht="15.75" thickTop="1">
      <c r="B56" s="4" t="s">
        <v>0</v>
      </c>
      <c r="C56" s="5" t="s">
        <v>8</v>
      </c>
      <c r="D56" s="5" t="s">
        <v>5</v>
      </c>
      <c r="E56" s="5" t="s">
        <v>1</v>
      </c>
      <c r="F56" s="5" t="s">
        <v>2</v>
      </c>
      <c r="G56" s="6" t="s">
        <v>0</v>
      </c>
      <c r="H56" s="5" t="s">
        <v>7</v>
      </c>
      <c r="I56" s="5" t="s">
        <v>6</v>
      </c>
      <c r="J56" s="5" t="s">
        <v>1</v>
      </c>
      <c r="K56" s="7" t="s">
        <v>9</v>
      </c>
      <c r="L56" s="47" t="s">
        <v>96</v>
      </c>
    </row>
    <row r="57" spans="1:12">
      <c r="B57" s="8" t="s">
        <v>105</v>
      </c>
      <c r="C57" s="9">
        <v>124</v>
      </c>
      <c r="D57" s="9">
        <v>139</v>
      </c>
      <c r="E57" s="6">
        <f>+C57+D57</f>
        <v>263</v>
      </c>
      <c r="F57" s="6">
        <f>+IF($E57&gt;$J57,1,(IF($E57&lt;$J57,0,0.5)))</f>
        <v>1</v>
      </c>
      <c r="G57" s="10"/>
      <c r="H57" s="9">
        <v>102</v>
      </c>
      <c r="I57" s="9">
        <v>103</v>
      </c>
      <c r="J57" s="6">
        <f>+H57+I57</f>
        <v>205</v>
      </c>
      <c r="K57" s="11">
        <f>C57+D57+H57+I57</f>
        <v>468</v>
      </c>
      <c r="L57" s="72">
        <f>+K57+K58</f>
        <v>957</v>
      </c>
    </row>
    <row r="58" spans="1:12">
      <c r="B58" s="8" t="s">
        <v>106</v>
      </c>
      <c r="C58" s="9">
        <v>125</v>
      </c>
      <c r="D58" s="9">
        <v>130</v>
      </c>
      <c r="E58" s="6">
        <f t="shared" ref="E58:E60" si="13">+C58+D58</f>
        <v>255</v>
      </c>
      <c r="F58" s="6">
        <f t="shared" ref="F58:F60" si="14">+IF($E58&gt;$J58,1,(IF($E58&lt;$J58,0,0.5)))</f>
        <v>1</v>
      </c>
      <c r="G58" s="10"/>
      <c r="H58" s="9">
        <v>113</v>
      </c>
      <c r="I58" s="9">
        <v>121</v>
      </c>
      <c r="J58" s="6">
        <f t="shared" ref="J58:J60" si="15">+H58+I58</f>
        <v>234</v>
      </c>
      <c r="K58" s="11">
        <f t="shared" ref="K58:K60" si="16">C58+D58+H58+I58</f>
        <v>489</v>
      </c>
      <c r="L58" s="72"/>
    </row>
    <row r="59" spans="1:12">
      <c r="B59" s="8" t="s">
        <v>103</v>
      </c>
      <c r="C59" s="9">
        <v>141</v>
      </c>
      <c r="D59" s="9">
        <v>118</v>
      </c>
      <c r="E59" s="6">
        <f t="shared" si="13"/>
        <v>259</v>
      </c>
      <c r="F59" s="6">
        <f t="shared" si="14"/>
        <v>1</v>
      </c>
      <c r="G59" s="10"/>
      <c r="H59" s="9">
        <v>125</v>
      </c>
      <c r="I59" s="9">
        <v>128</v>
      </c>
      <c r="J59" s="6">
        <f t="shared" si="15"/>
        <v>253</v>
      </c>
      <c r="K59" s="11">
        <f t="shared" si="16"/>
        <v>512</v>
      </c>
      <c r="L59" s="72">
        <f>+K59+K60</f>
        <v>1004</v>
      </c>
    </row>
    <row r="60" spans="1:12" ht="15.75" thickBot="1">
      <c r="B60" s="12" t="s">
        <v>104</v>
      </c>
      <c r="C60" s="13">
        <v>111</v>
      </c>
      <c r="D60" s="13">
        <v>127</v>
      </c>
      <c r="E60" s="14">
        <f t="shared" si="13"/>
        <v>238</v>
      </c>
      <c r="F60" s="14">
        <f t="shared" si="14"/>
        <v>0</v>
      </c>
      <c r="G60" s="15"/>
      <c r="H60" s="13">
        <v>132</v>
      </c>
      <c r="I60" s="13">
        <v>122</v>
      </c>
      <c r="J60" s="14">
        <f t="shared" si="15"/>
        <v>254</v>
      </c>
      <c r="K60" s="11">
        <f t="shared" si="16"/>
        <v>492</v>
      </c>
      <c r="L60" s="73"/>
    </row>
    <row r="61" spans="1:12" ht="19.5" thickTop="1">
      <c r="B61" s="91"/>
      <c r="C61" s="92"/>
      <c r="D61" s="92"/>
      <c r="E61" s="92"/>
      <c r="F61" s="92"/>
      <c r="G61" s="92"/>
      <c r="H61" s="92"/>
      <c r="I61" s="92"/>
      <c r="J61" s="93"/>
      <c r="K61" s="21">
        <f>K57+K58+K59+K60</f>
        <v>1961</v>
      </c>
    </row>
    <row r="64" spans="1:12" ht="18.75">
      <c r="B64" s="31"/>
      <c r="C64" s="83"/>
      <c r="D64" s="83"/>
      <c r="E64" s="83"/>
      <c r="F64" s="83"/>
      <c r="G64" s="83"/>
      <c r="H64" s="83"/>
      <c r="I64" s="83"/>
      <c r="J64" s="83"/>
      <c r="K64" s="83"/>
    </row>
    <row r="65" spans="1:15" ht="19.5" thickBot="1">
      <c r="B65" s="87"/>
      <c r="C65" s="87"/>
      <c r="D65" s="87"/>
      <c r="E65" s="87"/>
      <c r="F65" s="87"/>
      <c r="G65" s="87"/>
      <c r="H65" s="87"/>
      <c r="I65" s="87"/>
      <c r="J65" s="87"/>
      <c r="K65" s="87"/>
      <c r="O65" s="6"/>
    </row>
    <row r="66" spans="1:15" ht="19.5" thickBot="1">
      <c r="A66" s="1" t="s">
        <v>13</v>
      </c>
      <c r="B66" s="84" t="s">
        <v>215</v>
      </c>
      <c r="C66" s="85"/>
      <c r="D66" s="85"/>
      <c r="E66" s="85"/>
      <c r="F66" s="85"/>
      <c r="G66" s="85"/>
      <c r="H66" s="85"/>
      <c r="I66" s="85"/>
      <c r="J66" s="85"/>
      <c r="K66" s="86"/>
    </row>
    <row r="67" spans="1:15" ht="19.5" thickBot="1">
      <c r="B67" s="80" t="s">
        <v>33</v>
      </c>
      <c r="C67" s="81"/>
      <c r="D67" s="81"/>
      <c r="E67" s="81"/>
      <c r="F67" s="81"/>
      <c r="G67" s="81"/>
      <c r="H67" s="81"/>
      <c r="I67" s="81"/>
      <c r="J67" s="81"/>
      <c r="K67" s="82"/>
    </row>
    <row r="68" spans="1:15" ht="15.75" thickTop="1">
      <c r="B68" s="4" t="s">
        <v>0</v>
      </c>
      <c r="C68" s="5" t="s">
        <v>8</v>
      </c>
      <c r="D68" s="5" t="s">
        <v>5</v>
      </c>
      <c r="E68" s="5" t="s">
        <v>1</v>
      </c>
      <c r="F68" s="5" t="s">
        <v>2</v>
      </c>
      <c r="G68" s="6" t="s">
        <v>0</v>
      </c>
      <c r="H68" s="5" t="s">
        <v>7</v>
      </c>
      <c r="I68" s="5" t="s">
        <v>6</v>
      </c>
      <c r="J68" s="5" t="s">
        <v>1</v>
      </c>
      <c r="K68" s="7" t="s">
        <v>9</v>
      </c>
      <c r="L68" s="47" t="s">
        <v>96</v>
      </c>
    </row>
    <row r="69" spans="1:15">
      <c r="B69" s="8" t="s">
        <v>109</v>
      </c>
      <c r="C69" s="9">
        <v>123</v>
      </c>
      <c r="D69" s="9">
        <v>126</v>
      </c>
      <c r="E69" s="6">
        <f>+C69+D69</f>
        <v>249</v>
      </c>
      <c r="F69" s="6">
        <f>+IF($E69&gt;$J69,1,(IF($E69&lt;$J69,0,0.5)))</f>
        <v>1</v>
      </c>
      <c r="G69" s="10"/>
      <c r="H69" s="9">
        <v>100</v>
      </c>
      <c r="I69" s="9">
        <v>109</v>
      </c>
      <c r="J69" s="6">
        <f>+H69+I69</f>
        <v>209</v>
      </c>
      <c r="K69" s="11">
        <f>C69+D69+H69+I69</f>
        <v>458</v>
      </c>
      <c r="L69" s="72">
        <f>+K69+K70</f>
        <v>987</v>
      </c>
    </row>
    <row r="70" spans="1:15">
      <c r="B70" s="8" t="s">
        <v>110</v>
      </c>
      <c r="C70" s="9">
        <v>114</v>
      </c>
      <c r="D70" s="9">
        <v>138</v>
      </c>
      <c r="E70" s="6">
        <f t="shared" ref="E70:E72" si="17">+C70+D70</f>
        <v>252</v>
      </c>
      <c r="F70" s="6">
        <f t="shared" ref="F70:F72" si="18">+IF($E70&gt;$J70,1,(IF($E70&lt;$J70,0,0.5)))</f>
        <v>0</v>
      </c>
      <c r="G70" s="10"/>
      <c r="H70" s="9">
        <v>135</v>
      </c>
      <c r="I70" s="9">
        <v>142</v>
      </c>
      <c r="J70" s="6">
        <f t="shared" ref="J70:J72" si="19">+H70+I70</f>
        <v>277</v>
      </c>
      <c r="K70" s="11">
        <f t="shared" ref="K70:K72" si="20">C70+D70+H70+I70</f>
        <v>529</v>
      </c>
      <c r="L70" s="72"/>
    </row>
    <row r="71" spans="1:15">
      <c r="B71" s="8" t="s">
        <v>111</v>
      </c>
      <c r="C71" s="9">
        <v>108</v>
      </c>
      <c r="D71" s="9">
        <v>106</v>
      </c>
      <c r="E71" s="6">
        <f t="shared" si="17"/>
        <v>214</v>
      </c>
      <c r="F71" s="6">
        <f t="shared" si="18"/>
        <v>0</v>
      </c>
      <c r="G71" s="10"/>
      <c r="H71" s="9">
        <v>116</v>
      </c>
      <c r="I71" s="9">
        <v>120</v>
      </c>
      <c r="J71" s="6">
        <f t="shared" si="19"/>
        <v>236</v>
      </c>
      <c r="K71" s="11">
        <f t="shared" si="20"/>
        <v>450</v>
      </c>
      <c r="L71" s="72">
        <f>+K71+K72</f>
        <v>934</v>
      </c>
    </row>
    <row r="72" spans="1:15" ht="15.75" thickBot="1">
      <c r="B72" s="12" t="s">
        <v>112</v>
      </c>
      <c r="C72" s="13">
        <v>115</v>
      </c>
      <c r="D72" s="13">
        <v>116</v>
      </c>
      <c r="E72" s="14">
        <f t="shared" si="17"/>
        <v>231</v>
      </c>
      <c r="F72" s="14">
        <f t="shared" si="18"/>
        <v>0</v>
      </c>
      <c r="G72" s="15"/>
      <c r="H72" s="13">
        <v>119</v>
      </c>
      <c r="I72" s="13">
        <v>134</v>
      </c>
      <c r="J72" s="14">
        <f t="shared" si="19"/>
        <v>253</v>
      </c>
      <c r="K72" s="11">
        <f t="shared" si="20"/>
        <v>484</v>
      </c>
      <c r="L72" s="73"/>
    </row>
    <row r="73" spans="1:15" ht="19.5" thickTop="1">
      <c r="B73" s="91"/>
      <c r="C73" s="92"/>
      <c r="D73" s="92"/>
      <c r="E73" s="92"/>
      <c r="F73" s="92"/>
      <c r="G73" s="92"/>
      <c r="H73" s="92"/>
      <c r="I73" s="92"/>
      <c r="J73" s="93"/>
      <c r="K73" s="21">
        <f>K69+K70+K71+K72</f>
        <v>1921</v>
      </c>
    </row>
    <row r="76" spans="1:15" ht="18.75">
      <c r="B76" s="31"/>
      <c r="C76" s="83"/>
      <c r="D76" s="83"/>
      <c r="E76" s="83"/>
      <c r="F76" s="83"/>
      <c r="G76" s="83"/>
      <c r="H76" s="83"/>
      <c r="I76" s="83"/>
      <c r="J76" s="83"/>
      <c r="K76" s="83"/>
    </row>
    <row r="77" spans="1:15" ht="19.5" thickBot="1">
      <c r="B77" s="87"/>
      <c r="C77" s="87"/>
      <c r="D77" s="87"/>
      <c r="E77" s="87"/>
      <c r="F77" s="87"/>
      <c r="G77" s="87"/>
      <c r="H77" s="87"/>
      <c r="I77" s="87"/>
      <c r="J77" s="87"/>
      <c r="K77" s="87"/>
    </row>
    <row r="78" spans="1:15" ht="19.5" thickBot="1">
      <c r="A78" s="1" t="s">
        <v>14</v>
      </c>
      <c r="B78" s="84" t="s">
        <v>216</v>
      </c>
      <c r="C78" s="85"/>
      <c r="D78" s="85"/>
      <c r="E78" s="85"/>
      <c r="F78" s="85"/>
      <c r="G78" s="85"/>
      <c r="H78" s="85"/>
      <c r="I78" s="85"/>
      <c r="J78" s="85"/>
      <c r="K78" s="86"/>
    </row>
    <row r="79" spans="1:15" ht="19.5" thickBot="1">
      <c r="B79" s="80" t="s">
        <v>33</v>
      </c>
      <c r="C79" s="81"/>
      <c r="D79" s="81"/>
      <c r="E79" s="81"/>
      <c r="F79" s="81"/>
      <c r="G79" s="81"/>
      <c r="H79" s="81"/>
      <c r="I79" s="81"/>
      <c r="J79" s="81"/>
      <c r="K79" s="82"/>
    </row>
    <row r="80" spans="1:15" ht="15.75" thickTop="1">
      <c r="B80" s="4" t="s">
        <v>0</v>
      </c>
      <c r="C80" s="5" t="s">
        <v>8</v>
      </c>
      <c r="D80" s="5" t="s">
        <v>5</v>
      </c>
      <c r="E80" s="5" t="s">
        <v>1</v>
      </c>
      <c r="F80" s="5" t="s">
        <v>2</v>
      </c>
      <c r="G80" s="6" t="s">
        <v>0</v>
      </c>
      <c r="H80" s="5" t="s">
        <v>7</v>
      </c>
      <c r="I80" s="5" t="s">
        <v>6</v>
      </c>
      <c r="J80" s="5" t="s">
        <v>1</v>
      </c>
      <c r="K80" s="7" t="s">
        <v>9</v>
      </c>
      <c r="L80" s="47" t="s">
        <v>96</v>
      </c>
    </row>
    <row r="81" spans="1:12">
      <c r="B81" s="8" t="s">
        <v>115</v>
      </c>
      <c r="C81" s="9">
        <v>81</v>
      </c>
      <c r="D81" s="9">
        <v>95</v>
      </c>
      <c r="E81" s="6">
        <f>+C81+D81</f>
        <v>176</v>
      </c>
      <c r="F81" s="6">
        <f>+IF($E81&gt;$J81,1,(IF($E81&lt;$J81,0,0.5)))</f>
        <v>1</v>
      </c>
      <c r="G81" s="10"/>
      <c r="H81" s="9">
        <v>102</v>
      </c>
      <c r="I81" s="9">
        <v>69</v>
      </c>
      <c r="J81" s="6">
        <f>+H81+I81</f>
        <v>171</v>
      </c>
      <c r="K81" s="11">
        <f>C81+D81+H81+I81</f>
        <v>347</v>
      </c>
      <c r="L81" s="72">
        <f>+K81+K82</f>
        <v>347</v>
      </c>
    </row>
    <row r="82" spans="1:12">
      <c r="B82" s="8"/>
      <c r="C82" s="9"/>
      <c r="D82" s="9"/>
      <c r="E82" s="6">
        <f t="shared" ref="E82:E84" si="21">+C82+D82</f>
        <v>0</v>
      </c>
      <c r="F82" s="6">
        <f t="shared" ref="F82:F84" si="22">+IF($E82&gt;$J82,1,(IF($E82&lt;$J82,0,0.5)))</f>
        <v>0.5</v>
      </c>
      <c r="G82" s="10"/>
      <c r="H82" s="9"/>
      <c r="I82" s="9"/>
      <c r="J82" s="6">
        <f t="shared" ref="J82:J84" si="23">+H82+I82</f>
        <v>0</v>
      </c>
      <c r="K82" s="11">
        <f t="shared" ref="K82:K84" si="24">C82+D82+H82+I82</f>
        <v>0</v>
      </c>
      <c r="L82" s="72"/>
    </row>
    <row r="83" spans="1:12">
      <c r="B83" s="8" t="s">
        <v>116</v>
      </c>
      <c r="C83" s="9">
        <v>125</v>
      </c>
      <c r="D83" s="9">
        <v>143</v>
      </c>
      <c r="E83" s="6">
        <f t="shared" si="21"/>
        <v>268</v>
      </c>
      <c r="F83" s="6">
        <f t="shared" si="22"/>
        <v>1</v>
      </c>
      <c r="G83" s="10"/>
      <c r="H83" s="9">
        <v>137</v>
      </c>
      <c r="I83" s="9">
        <v>111</v>
      </c>
      <c r="J83" s="6">
        <f t="shared" si="23"/>
        <v>248</v>
      </c>
      <c r="K83" s="11">
        <f t="shared" si="24"/>
        <v>516</v>
      </c>
      <c r="L83" s="72">
        <f>+K83+K84</f>
        <v>985</v>
      </c>
    </row>
    <row r="84" spans="1:12" ht="15.75" thickBot="1">
      <c r="B84" s="12" t="s">
        <v>117</v>
      </c>
      <c r="C84" s="13">
        <v>111</v>
      </c>
      <c r="D84" s="13">
        <v>115</v>
      </c>
      <c r="E84" s="14">
        <f t="shared" si="21"/>
        <v>226</v>
      </c>
      <c r="F84" s="14">
        <f t="shared" si="22"/>
        <v>0</v>
      </c>
      <c r="G84" s="15"/>
      <c r="H84" s="13">
        <v>125</v>
      </c>
      <c r="I84" s="13">
        <v>118</v>
      </c>
      <c r="J84" s="14">
        <f t="shared" si="23"/>
        <v>243</v>
      </c>
      <c r="K84" s="11">
        <f t="shared" si="24"/>
        <v>469</v>
      </c>
      <c r="L84" s="73"/>
    </row>
    <row r="85" spans="1:12" ht="19.5" thickTop="1">
      <c r="B85" s="91"/>
      <c r="C85" s="92"/>
      <c r="D85" s="92"/>
      <c r="E85" s="92"/>
      <c r="F85" s="92"/>
      <c r="G85" s="92"/>
      <c r="H85" s="92"/>
      <c r="I85" s="92"/>
      <c r="J85" s="93"/>
      <c r="K85" s="21">
        <f>K81+K82+K83+K84</f>
        <v>1332</v>
      </c>
    </row>
    <row r="88" spans="1:12" ht="18.75">
      <c r="B88" s="31"/>
      <c r="C88" s="83"/>
      <c r="D88" s="83"/>
      <c r="E88" s="83"/>
      <c r="F88" s="83"/>
      <c r="G88" s="83"/>
      <c r="H88" s="83"/>
      <c r="I88" s="83"/>
      <c r="J88" s="83"/>
      <c r="K88" s="83"/>
    </row>
    <row r="89" spans="1:12" ht="19.5" thickBot="1">
      <c r="B89" s="87"/>
      <c r="C89" s="87"/>
      <c r="D89" s="87"/>
      <c r="E89" s="87"/>
      <c r="F89" s="87"/>
      <c r="G89" s="87"/>
      <c r="H89" s="87"/>
      <c r="I89" s="87"/>
      <c r="J89" s="87"/>
      <c r="K89" s="87"/>
    </row>
    <row r="90" spans="1:12" ht="19.5" thickBot="1">
      <c r="A90" s="1" t="s">
        <v>15</v>
      </c>
      <c r="B90" s="88" t="s">
        <v>217</v>
      </c>
      <c r="C90" s="89"/>
      <c r="D90" s="89"/>
      <c r="E90" s="89"/>
      <c r="F90" s="89"/>
      <c r="G90" s="89"/>
      <c r="H90" s="89"/>
      <c r="I90" s="89"/>
      <c r="J90" s="89"/>
      <c r="K90" s="90"/>
    </row>
    <row r="91" spans="1:12" ht="19.5" thickBot="1">
      <c r="B91" s="80" t="s">
        <v>33</v>
      </c>
      <c r="C91" s="81"/>
      <c r="D91" s="81"/>
      <c r="E91" s="81"/>
      <c r="F91" s="81"/>
      <c r="G91" s="81"/>
      <c r="H91" s="81"/>
      <c r="I91" s="81"/>
      <c r="J91" s="81"/>
      <c r="K91" s="82"/>
    </row>
    <row r="92" spans="1:12" ht="15.75" thickTop="1">
      <c r="B92" s="4" t="s">
        <v>0</v>
      </c>
      <c r="C92" s="5" t="s">
        <v>8</v>
      </c>
      <c r="D92" s="5" t="s">
        <v>5</v>
      </c>
      <c r="E92" s="5" t="s">
        <v>1</v>
      </c>
      <c r="F92" s="5" t="s">
        <v>2</v>
      </c>
      <c r="G92" s="6" t="s">
        <v>0</v>
      </c>
      <c r="H92" s="5" t="s">
        <v>7</v>
      </c>
      <c r="I92" s="5" t="s">
        <v>6</v>
      </c>
      <c r="J92" s="5" t="s">
        <v>1</v>
      </c>
      <c r="K92" s="7" t="s">
        <v>9</v>
      </c>
      <c r="L92" s="47" t="s">
        <v>96</v>
      </c>
    </row>
    <row r="93" spans="1:12">
      <c r="B93" s="8" t="s">
        <v>120</v>
      </c>
      <c r="C93" s="9">
        <v>109</v>
      </c>
      <c r="D93" s="9">
        <v>113</v>
      </c>
      <c r="E93" s="6">
        <f>+C93+D93</f>
        <v>222</v>
      </c>
      <c r="F93" s="6">
        <f>+IF($E93&gt;$J93,1,(IF($E93&lt;$J93,0,0.5)))</f>
        <v>0</v>
      </c>
      <c r="G93" s="10"/>
      <c r="H93" s="9">
        <v>108</v>
      </c>
      <c r="I93" s="9">
        <v>124</v>
      </c>
      <c r="J93" s="6">
        <f>+H93+I93</f>
        <v>232</v>
      </c>
      <c r="K93" s="11">
        <f>C93+D93+H93+I93</f>
        <v>454</v>
      </c>
      <c r="L93" s="72">
        <f>+K93+K94</f>
        <v>849</v>
      </c>
    </row>
    <row r="94" spans="1:12">
      <c r="B94" s="8" t="s">
        <v>31</v>
      </c>
      <c r="C94" s="9">
        <v>96</v>
      </c>
      <c r="D94" s="9">
        <v>89</v>
      </c>
      <c r="E94" s="6">
        <f t="shared" ref="E94:E96" si="25">+C94+D94</f>
        <v>185</v>
      </c>
      <c r="F94" s="6">
        <f t="shared" ref="F94:F96" si="26">+IF($E94&gt;$J94,1,(IF($E94&lt;$J94,0,0.5)))</f>
        <v>0</v>
      </c>
      <c r="G94" s="10"/>
      <c r="H94" s="9">
        <v>97</v>
      </c>
      <c r="I94" s="9">
        <v>113</v>
      </c>
      <c r="J94" s="6">
        <f t="shared" ref="J94:J96" si="27">+H94+I94</f>
        <v>210</v>
      </c>
      <c r="K94" s="11">
        <f t="shared" ref="K94:K96" si="28">C94+D94+H94+I94</f>
        <v>395</v>
      </c>
      <c r="L94" s="72"/>
    </row>
    <row r="95" spans="1:12">
      <c r="B95" s="8" t="s">
        <v>121</v>
      </c>
      <c r="C95" s="9">
        <v>128</v>
      </c>
      <c r="D95" s="9">
        <v>110</v>
      </c>
      <c r="E95" s="6">
        <f t="shared" si="25"/>
        <v>238</v>
      </c>
      <c r="F95" s="6">
        <f t="shared" si="26"/>
        <v>0</v>
      </c>
      <c r="G95" s="10"/>
      <c r="H95" s="9">
        <v>125</v>
      </c>
      <c r="I95" s="9">
        <v>128</v>
      </c>
      <c r="J95" s="6">
        <f t="shared" si="27"/>
        <v>253</v>
      </c>
      <c r="K95" s="11">
        <f t="shared" si="28"/>
        <v>491</v>
      </c>
      <c r="L95" s="72">
        <f>+K95+K96</f>
        <v>941</v>
      </c>
    </row>
    <row r="96" spans="1:12" ht="15.75" thickBot="1">
      <c r="B96" s="12" t="s">
        <v>122</v>
      </c>
      <c r="C96" s="13">
        <v>110</v>
      </c>
      <c r="D96" s="13">
        <v>112</v>
      </c>
      <c r="E96" s="14">
        <f t="shared" si="25"/>
        <v>222</v>
      </c>
      <c r="F96" s="14">
        <f t="shared" si="26"/>
        <v>0</v>
      </c>
      <c r="G96" s="15"/>
      <c r="H96" s="13">
        <v>108</v>
      </c>
      <c r="I96" s="13">
        <v>120</v>
      </c>
      <c r="J96" s="14">
        <f t="shared" si="27"/>
        <v>228</v>
      </c>
      <c r="K96" s="11">
        <f t="shared" si="28"/>
        <v>450</v>
      </c>
      <c r="L96" s="73"/>
    </row>
    <row r="97" spans="1:12" ht="19.5" thickTop="1">
      <c r="B97" s="91"/>
      <c r="C97" s="92"/>
      <c r="D97" s="92"/>
      <c r="E97" s="92"/>
      <c r="F97" s="92"/>
      <c r="G97" s="92"/>
      <c r="H97" s="92"/>
      <c r="I97" s="92"/>
      <c r="J97" s="93"/>
      <c r="K97" s="21">
        <f>K93+K94+K95+K96</f>
        <v>1790</v>
      </c>
    </row>
    <row r="101" spans="1:12" ht="15.75" thickBot="1"/>
    <row r="102" spans="1:12" ht="19.5" thickBot="1">
      <c r="A102" s="1" t="s">
        <v>16</v>
      </c>
      <c r="B102" s="84" t="s">
        <v>218</v>
      </c>
      <c r="C102" s="85"/>
      <c r="D102" s="85"/>
      <c r="E102" s="85"/>
      <c r="F102" s="85"/>
      <c r="G102" s="85"/>
      <c r="H102" s="85"/>
      <c r="I102" s="85"/>
      <c r="J102" s="85"/>
      <c r="K102" s="86"/>
    </row>
    <row r="103" spans="1:12" ht="19.5" thickBot="1">
      <c r="B103" s="80" t="s">
        <v>33</v>
      </c>
      <c r="C103" s="81"/>
      <c r="D103" s="81"/>
      <c r="E103" s="81"/>
      <c r="F103" s="81"/>
      <c r="G103" s="81"/>
      <c r="H103" s="81"/>
      <c r="I103" s="81"/>
      <c r="J103" s="81"/>
      <c r="K103" s="82"/>
    </row>
    <row r="104" spans="1:12" ht="15.75" thickTop="1">
      <c r="B104" s="4" t="s">
        <v>0</v>
      </c>
      <c r="C104" s="5" t="s">
        <v>8</v>
      </c>
      <c r="D104" s="5" t="s">
        <v>5</v>
      </c>
      <c r="E104" s="5" t="s">
        <v>1</v>
      </c>
      <c r="F104" s="5" t="s">
        <v>2</v>
      </c>
      <c r="G104" s="6" t="s">
        <v>0</v>
      </c>
      <c r="H104" s="5" t="s">
        <v>7</v>
      </c>
      <c r="I104" s="5" t="s">
        <v>6</v>
      </c>
      <c r="J104" s="5" t="s">
        <v>1</v>
      </c>
      <c r="K104" s="7" t="s">
        <v>9</v>
      </c>
      <c r="L104" s="47" t="s">
        <v>96</v>
      </c>
    </row>
    <row r="105" spans="1:12">
      <c r="B105" s="8" t="s">
        <v>125</v>
      </c>
      <c r="C105" s="9">
        <v>101</v>
      </c>
      <c r="D105" s="9">
        <v>100</v>
      </c>
      <c r="E105" s="6">
        <f>+C105+D105</f>
        <v>201</v>
      </c>
      <c r="F105" s="6">
        <f>+IF($E105&gt;$J105,1,(IF($E105&lt;$J105,0,0.5)))</f>
        <v>1</v>
      </c>
      <c r="G105" s="10"/>
      <c r="H105" s="9">
        <v>87</v>
      </c>
      <c r="I105" s="9">
        <v>73</v>
      </c>
      <c r="J105" s="6">
        <f>+H105+I105</f>
        <v>160</v>
      </c>
      <c r="K105" s="11">
        <f>C105+D105+H105+I105</f>
        <v>361</v>
      </c>
      <c r="L105" s="72">
        <f>+K105+K106</f>
        <v>768</v>
      </c>
    </row>
    <row r="106" spans="1:12">
      <c r="B106" s="8" t="s">
        <v>126</v>
      </c>
      <c r="C106" s="9">
        <v>124</v>
      </c>
      <c r="D106" s="9">
        <v>106</v>
      </c>
      <c r="E106" s="6">
        <f t="shared" ref="E106:E108" si="29">+C106+D106</f>
        <v>230</v>
      </c>
      <c r="F106" s="6">
        <f t="shared" ref="F106:F108" si="30">+IF($E106&gt;$J106,1,(IF($E106&lt;$J106,0,0.5)))</f>
        <v>1</v>
      </c>
      <c r="G106" s="10"/>
      <c r="H106" s="9">
        <v>85</v>
      </c>
      <c r="I106" s="9">
        <v>92</v>
      </c>
      <c r="J106" s="6">
        <f t="shared" ref="J106:J108" si="31">+H106+I106</f>
        <v>177</v>
      </c>
      <c r="K106" s="11">
        <f t="shared" ref="K106:K108" si="32">C106+D106+H106+I106</f>
        <v>407</v>
      </c>
      <c r="L106" s="72"/>
    </row>
    <row r="107" spans="1:12">
      <c r="B107" s="8" t="s">
        <v>127</v>
      </c>
      <c r="C107" s="9">
        <v>102</v>
      </c>
      <c r="D107" s="9">
        <v>94</v>
      </c>
      <c r="E107" s="6">
        <f t="shared" si="29"/>
        <v>196</v>
      </c>
      <c r="F107" s="6">
        <f t="shared" si="30"/>
        <v>0</v>
      </c>
      <c r="G107" s="10"/>
      <c r="H107" s="9">
        <v>121</v>
      </c>
      <c r="I107" s="9">
        <v>106</v>
      </c>
      <c r="J107" s="6">
        <f t="shared" si="31"/>
        <v>227</v>
      </c>
      <c r="K107" s="11">
        <f t="shared" si="32"/>
        <v>423</v>
      </c>
      <c r="L107" s="72">
        <f>+K107+K108</f>
        <v>423</v>
      </c>
    </row>
    <row r="108" spans="1:12" ht="15.75" thickBot="1">
      <c r="B108" s="12"/>
      <c r="C108" s="13"/>
      <c r="D108" s="13"/>
      <c r="E108" s="14">
        <f t="shared" si="29"/>
        <v>0</v>
      </c>
      <c r="F108" s="14">
        <f t="shared" si="30"/>
        <v>0.5</v>
      </c>
      <c r="G108" s="15"/>
      <c r="H108" s="13"/>
      <c r="I108" s="13"/>
      <c r="J108" s="14">
        <f t="shared" si="31"/>
        <v>0</v>
      </c>
      <c r="K108" s="11">
        <f t="shared" si="32"/>
        <v>0</v>
      </c>
      <c r="L108" s="73"/>
    </row>
    <row r="109" spans="1:12" ht="19.5" thickTop="1">
      <c r="B109" s="91"/>
      <c r="C109" s="92"/>
      <c r="D109" s="92"/>
      <c r="E109" s="92"/>
      <c r="F109" s="92"/>
      <c r="G109" s="92"/>
      <c r="H109" s="92"/>
      <c r="I109" s="92"/>
      <c r="J109" s="93"/>
      <c r="K109" s="21">
        <f>K105+K106+K107+K108</f>
        <v>1191</v>
      </c>
    </row>
    <row r="114" spans="1:12" ht="15.75" thickBot="1"/>
    <row r="115" spans="1:12" ht="19.5" thickBot="1">
      <c r="A115" s="1" t="s">
        <v>17</v>
      </c>
      <c r="B115" s="84" t="s">
        <v>34</v>
      </c>
      <c r="C115" s="85"/>
      <c r="D115" s="85"/>
      <c r="E115" s="85"/>
      <c r="F115" s="85"/>
      <c r="G115" s="85"/>
      <c r="H115" s="85"/>
      <c r="I115" s="85"/>
      <c r="J115" s="85"/>
      <c r="K115" s="86"/>
    </row>
    <row r="116" spans="1:12" ht="19.5" thickBot="1">
      <c r="B116" s="80" t="s">
        <v>33</v>
      </c>
      <c r="C116" s="81"/>
      <c r="D116" s="81"/>
      <c r="E116" s="81"/>
      <c r="F116" s="81"/>
      <c r="G116" s="81"/>
      <c r="H116" s="81"/>
      <c r="I116" s="81"/>
      <c r="J116" s="81"/>
      <c r="K116" s="82"/>
    </row>
    <row r="117" spans="1:12" ht="15.75" thickTop="1">
      <c r="B117" s="4" t="s">
        <v>0</v>
      </c>
      <c r="C117" s="5" t="s">
        <v>8</v>
      </c>
      <c r="D117" s="5" t="s">
        <v>5</v>
      </c>
      <c r="E117" s="5" t="s">
        <v>1</v>
      </c>
      <c r="F117" s="5" t="s">
        <v>2</v>
      </c>
      <c r="G117" s="6" t="s">
        <v>0</v>
      </c>
      <c r="H117" s="5" t="s">
        <v>7</v>
      </c>
      <c r="I117" s="5" t="s">
        <v>6</v>
      </c>
      <c r="J117" s="5" t="s">
        <v>1</v>
      </c>
      <c r="K117" s="7" t="s">
        <v>9</v>
      </c>
      <c r="L117" s="47" t="s">
        <v>96</v>
      </c>
    </row>
    <row r="118" spans="1:12">
      <c r="B118" s="8" t="s">
        <v>129</v>
      </c>
      <c r="C118" s="9">
        <v>114</v>
      </c>
      <c r="D118" s="9">
        <v>142</v>
      </c>
      <c r="E118" s="6">
        <f>+C118+D118</f>
        <v>256</v>
      </c>
      <c r="F118" s="6">
        <f>+IF($E118&gt;$J118,1,(IF($E118&lt;$J118,0,0.5)))</f>
        <v>1</v>
      </c>
      <c r="G118" s="10"/>
      <c r="H118" s="9">
        <v>108</v>
      </c>
      <c r="I118" s="9">
        <v>120</v>
      </c>
      <c r="J118" s="6">
        <f>+H118+I118</f>
        <v>228</v>
      </c>
      <c r="K118" s="11">
        <f>C118+D118+H118+I118</f>
        <v>484</v>
      </c>
      <c r="L118" s="72">
        <f>+K118+K119</f>
        <v>947</v>
      </c>
    </row>
    <row r="119" spans="1:12">
      <c r="B119" s="8" t="s">
        <v>130</v>
      </c>
      <c r="C119" s="9">
        <v>131</v>
      </c>
      <c r="D119" s="9">
        <v>111</v>
      </c>
      <c r="E119" s="6">
        <f t="shared" ref="E119:E121" si="33">+C119+D119</f>
        <v>242</v>
      </c>
      <c r="F119" s="6">
        <f t="shared" ref="F119:F121" si="34">+IF($E119&gt;$J119,1,(IF($E119&lt;$J119,0,0.5)))</f>
        <v>1</v>
      </c>
      <c r="G119" s="10"/>
      <c r="H119" s="9">
        <v>105</v>
      </c>
      <c r="I119" s="9">
        <v>116</v>
      </c>
      <c r="J119" s="6">
        <f t="shared" ref="J119:J121" si="35">+H119+I119</f>
        <v>221</v>
      </c>
      <c r="K119" s="11">
        <f t="shared" ref="K119:K121" si="36">C119+D119+H119+I119</f>
        <v>463</v>
      </c>
      <c r="L119" s="72"/>
    </row>
    <row r="120" spans="1:12">
      <c r="B120" s="8" t="s">
        <v>131</v>
      </c>
      <c r="C120" s="9">
        <v>90</v>
      </c>
      <c r="D120" s="9">
        <v>114</v>
      </c>
      <c r="E120" s="6">
        <f t="shared" si="33"/>
        <v>204</v>
      </c>
      <c r="F120" s="6">
        <f t="shared" si="34"/>
        <v>0</v>
      </c>
      <c r="G120" s="10"/>
      <c r="H120" s="9">
        <v>109</v>
      </c>
      <c r="I120" s="9">
        <v>110</v>
      </c>
      <c r="J120" s="6">
        <f t="shared" si="35"/>
        <v>219</v>
      </c>
      <c r="K120" s="11">
        <f t="shared" si="36"/>
        <v>423</v>
      </c>
      <c r="L120" s="72">
        <f>+K120+K121</f>
        <v>909</v>
      </c>
    </row>
    <row r="121" spans="1:12" ht="15.75" thickBot="1">
      <c r="B121" s="12" t="s">
        <v>132</v>
      </c>
      <c r="C121" s="13">
        <v>133</v>
      </c>
      <c r="D121" s="13">
        <v>121</v>
      </c>
      <c r="E121" s="14">
        <f t="shared" si="33"/>
        <v>254</v>
      </c>
      <c r="F121" s="14">
        <f t="shared" si="34"/>
        <v>1</v>
      </c>
      <c r="G121" s="15"/>
      <c r="H121" s="13">
        <v>103</v>
      </c>
      <c r="I121" s="13">
        <v>129</v>
      </c>
      <c r="J121" s="14">
        <f t="shared" si="35"/>
        <v>232</v>
      </c>
      <c r="K121" s="11">
        <f t="shared" si="36"/>
        <v>486</v>
      </c>
      <c r="L121" s="73"/>
    </row>
    <row r="122" spans="1:12" ht="19.5" thickTop="1">
      <c r="B122" s="91"/>
      <c r="C122" s="92"/>
      <c r="D122" s="92"/>
      <c r="E122" s="92"/>
      <c r="F122" s="92"/>
      <c r="G122" s="92"/>
      <c r="H122" s="92"/>
      <c r="I122" s="92"/>
      <c r="J122" s="93"/>
      <c r="K122" s="21">
        <f>K118+K119+K120+K121</f>
        <v>1856</v>
      </c>
    </row>
    <row r="126" spans="1:12" ht="15.75" thickBot="1"/>
    <row r="127" spans="1:12" ht="19.5" thickBot="1">
      <c r="A127" s="1" t="s">
        <v>18</v>
      </c>
      <c r="B127" s="84" t="s">
        <v>35</v>
      </c>
      <c r="C127" s="85"/>
      <c r="D127" s="85"/>
      <c r="E127" s="85"/>
      <c r="F127" s="85"/>
      <c r="G127" s="85"/>
      <c r="H127" s="85"/>
      <c r="I127" s="85"/>
      <c r="J127" s="85"/>
      <c r="K127" s="86"/>
    </row>
    <row r="128" spans="1:12" ht="19.5" thickBot="1">
      <c r="B128" s="80" t="s">
        <v>33</v>
      </c>
      <c r="C128" s="81"/>
      <c r="D128" s="81"/>
      <c r="E128" s="81"/>
      <c r="F128" s="81"/>
      <c r="G128" s="81"/>
      <c r="H128" s="81"/>
      <c r="I128" s="81"/>
      <c r="J128" s="81"/>
      <c r="K128" s="82"/>
    </row>
    <row r="129" spans="1:12" ht="15.75" thickTop="1">
      <c r="B129" s="4" t="s">
        <v>0</v>
      </c>
      <c r="C129" s="5" t="s">
        <v>8</v>
      </c>
      <c r="D129" s="5" t="s">
        <v>5</v>
      </c>
      <c r="E129" s="5" t="s">
        <v>1</v>
      </c>
      <c r="F129" s="5" t="s">
        <v>2</v>
      </c>
      <c r="G129" s="6" t="s">
        <v>0</v>
      </c>
      <c r="H129" s="5" t="s">
        <v>7</v>
      </c>
      <c r="I129" s="5" t="s">
        <v>6</v>
      </c>
      <c r="J129" s="5" t="s">
        <v>1</v>
      </c>
      <c r="K129" s="7" t="s">
        <v>9</v>
      </c>
      <c r="L129" s="47" t="s">
        <v>96</v>
      </c>
    </row>
    <row r="130" spans="1:12">
      <c r="B130" s="8" t="s">
        <v>133</v>
      </c>
      <c r="C130" s="9">
        <v>137</v>
      </c>
      <c r="D130" s="9">
        <v>139</v>
      </c>
      <c r="E130" s="6">
        <f>+C130+D130</f>
        <v>276</v>
      </c>
      <c r="F130" s="6">
        <f>+IF($E130&gt;$J130,1,(IF($E130&lt;$J130,0,0.5)))</f>
        <v>0</v>
      </c>
      <c r="G130" s="10"/>
      <c r="H130" s="9">
        <v>145</v>
      </c>
      <c r="I130" s="9">
        <v>138</v>
      </c>
      <c r="J130" s="6">
        <f>+H130+I130</f>
        <v>283</v>
      </c>
      <c r="K130" s="11">
        <f>C130+D130+H130+I130</f>
        <v>559</v>
      </c>
      <c r="L130" s="72">
        <f>+K130+K131</f>
        <v>1065</v>
      </c>
    </row>
    <row r="131" spans="1:12">
      <c r="B131" s="8" t="s">
        <v>136</v>
      </c>
      <c r="C131" s="9">
        <v>111</v>
      </c>
      <c r="D131" s="9">
        <v>134</v>
      </c>
      <c r="E131" s="6">
        <f t="shared" ref="E131:E133" si="37">+C131+D131</f>
        <v>245</v>
      </c>
      <c r="F131" s="6">
        <f t="shared" ref="F131:F133" si="38">+IF($E131&gt;$J131,1,(IF($E131&lt;$J131,0,0.5)))</f>
        <v>0</v>
      </c>
      <c r="G131" s="10"/>
      <c r="H131" s="9">
        <v>126</v>
      </c>
      <c r="I131" s="9">
        <v>135</v>
      </c>
      <c r="J131" s="6">
        <f t="shared" ref="J131:J133" si="39">+H131+I131</f>
        <v>261</v>
      </c>
      <c r="K131" s="11">
        <f t="shared" ref="K131:K133" si="40">C131+D131+H131+I131</f>
        <v>506</v>
      </c>
      <c r="L131" s="72"/>
    </row>
    <row r="132" spans="1:12">
      <c r="B132" s="8" t="s">
        <v>135</v>
      </c>
      <c r="C132" s="9">
        <v>112</v>
      </c>
      <c r="D132" s="9">
        <v>103</v>
      </c>
      <c r="E132" s="6">
        <f t="shared" si="37"/>
        <v>215</v>
      </c>
      <c r="F132" s="6">
        <f t="shared" si="38"/>
        <v>0</v>
      </c>
      <c r="G132" s="10"/>
      <c r="H132" s="9">
        <v>107</v>
      </c>
      <c r="I132" s="9">
        <v>119</v>
      </c>
      <c r="J132" s="6">
        <f t="shared" si="39"/>
        <v>226</v>
      </c>
      <c r="K132" s="11">
        <f t="shared" si="40"/>
        <v>441</v>
      </c>
      <c r="L132" s="72">
        <f>+K132+K133</f>
        <v>955</v>
      </c>
    </row>
    <row r="133" spans="1:12" ht="15.75" thickBot="1">
      <c r="B133" s="8" t="s">
        <v>134</v>
      </c>
      <c r="C133" s="13">
        <v>127</v>
      </c>
      <c r="D133" s="13">
        <v>128</v>
      </c>
      <c r="E133" s="14">
        <f t="shared" si="37"/>
        <v>255</v>
      </c>
      <c r="F133" s="14">
        <f t="shared" si="38"/>
        <v>0</v>
      </c>
      <c r="G133" s="15"/>
      <c r="H133" s="13">
        <v>130</v>
      </c>
      <c r="I133" s="13">
        <v>129</v>
      </c>
      <c r="J133" s="14">
        <f t="shared" si="39"/>
        <v>259</v>
      </c>
      <c r="K133" s="11">
        <f t="shared" si="40"/>
        <v>514</v>
      </c>
      <c r="L133" s="73"/>
    </row>
    <row r="134" spans="1:12" ht="19.5" thickTop="1">
      <c r="B134" s="91"/>
      <c r="C134" s="92"/>
      <c r="D134" s="92"/>
      <c r="E134" s="92"/>
      <c r="F134" s="92"/>
      <c r="G134" s="92"/>
      <c r="H134" s="92"/>
      <c r="I134" s="92"/>
      <c r="J134" s="93"/>
      <c r="K134" s="21">
        <f>K130+K131+K132+K133</f>
        <v>2020</v>
      </c>
    </row>
    <row r="138" spans="1:12" ht="15.75" thickBot="1"/>
    <row r="139" spans="1:12" ht="19.5" thickBot="1">
      <c r="A139" s="1" t="s">
        <v>19</v>
      </c>
      <c r="B139" s="88" t="s">
        <v>36</v>
      </c>
      <c r="C139" s="89"/>
      <c r="D139" s="89"/>
      <c r="E139" s="89"/>
      <c r="F139" s="89"/>
      <c r="G139" s="89"/>
      <c r="H139" s="89"/>
      <c r="I139" s="89"/>
      <c r="J139" s="89"/>
      <c r="K139" s="90"/>
    </row>
    <row r="140" spans="1:12" ht="19.5" thickBot="1">
      <c r="B140" s="80" t="s">
        <v>32</v>
      </c>
      <c r="C140" s="81"/>
      <c r="D140" s="81"/>
      <c r="E140" s="81"/>
      <c r="F140" s="81"/>
      <c r="G140" s="81"/>
      <c r="H140" s="81"/>
      <c r="I140" s="81"/>
      <c r="J140" s="81"/>
      <c r="K140" s="82"/>
    </row>
    <row r="141" spans="1:12" ht="15.75" thickTop="1">
      <c r="B141" s="4" t="s">
        <v>0</v>
      </c>
      <c r="C141" s="5" t="s">
        <v>8</v>
      </c>
      <c r="D141" s="5" t="s">
        <v>5</v>
      </c>
      <c r="E141" s="5" t="s">
        <v>1</v>
      </c>
      <c r="F141" s="5" t="s">
        <v>2</v>
      </c>
      <c r="G141" s="6" t="s">
        <v>0</v>
      </c>
      <c r="H141" s="5" t="s">
        <v>7</v>
      </c>
      <c r="I141" s="5" t="s">
        <v>6</v>
      </c>
      <c r="J141" s="5" t="s">
        <v>1</v>
      </c>
      <c r="K141" s="7" t="s">
        <v>9</v>
      </c>
      <c r="L141" s="47" t="s">
        <v>96</v>
      </c>
    </row>
    <row r="142" spans="1:12">
      <c r="B142" s="8" t="s">
        <v>141</v>
      </c>
      <c r="C142" s="9">
        <v>115</v>
      </c>
      <c r="D142" s="9">
        <v>135</v>
      </c>
      <c r="E142" s="6">
        <f>+C142+D142</f>
        <v>250</v>
      </c>
      <c r="F142" s="6">
        <f>+IF($E142&gt;$J142,1,(IF($E142&lt;$J142,0,0.5)))</f>
        <v>1</v>
      </c>
      <c r="G142" s="10"/>
      <c r="H142" s="9">
        <v>121</v>
      </c>
      <c r="I142" s="9">
        <v>116</v>
      </c>
      <c r="J142" s="6">
        <f>+H142+I142</f>
        <v>237</v>
      </c>
      <c r="K142" s="11">
        <f>C142+D142+H142+I142</f>
        <v>487</v>
      </c>
      <c r="L142" s="72">
        <f>+K142+K143</f>
        <v>934</v>
      </c>
    </row>
    <row r="143" spans="1:12">
      <c r="B143" s="8" t="s">
        <v>144</v>
      </c>
      <c r="C143" s="9">
        <v>110</v>
      </c>
      <c r="D143" s="9">
        <v>138</v>
      </c>
      <c r="E143" s="6">
        <f t="shared" ref="E143:E145" si="41">+C143+D143</f>
        <v>248</v>
      </c>
      <c r="F143" s="6">
        <f t="shared" ref="F143:F145" si="42">+IF($E143&gt;$J143,1,(IF($E143&lt;$J143,0,0.5)))</f>
        <v>1</v>
      </c>
      <c r="G143" s="10"/>
      <c r="H143" s="9">
        <v>107</v>
      </c>
      <c r="I143" s="9">
        <v>92</v>
      </c>
      <c r="J143" s="6">
        <f t="shared" ref="J143:J145" si="43">+H143+I143</f>
        <v>199</v>
      </c>
      <c r="K143" s="11">
        <f t="shared" ref="K143:K145" si="44">C143+D143+H143+I143</f>
        <v>447</v>
      </c>
      <c r="L143" s="72"/>
    </row>
    <row r="144" spans="1:12">
      <c r="B144" s="8" t="s">
        <v>142</v>
      </c>
      <c r="C144" s="9">
        <v>112</v>
      </c>
      <c r="D144" s="9">
        <v>100</v>
      </c>
      <c r="E144" s="6">
        <f t="shared" si="41"/>
        <v>212</v>
      </c>
      <c r="F144" s="6">
        <f t="shared" si="42"/>
        <v>1</v>
      </c>
      <c r="G144" s="10"/>
      <c r="H144" s="9">
        <v>78</v>
      </c>
      <c r="I144" s="9">
        <v>91</v>
      </c>
      <c r="J144" s="6">
        <f t="shared" si="43"/>
        <v>169</v>
      </c>
      <c r="K144" s="11">
        <f t="shared" si="44"/>
        <v>381</v>
      </c>
      <c r="L144" s="72">
        <f>+K144+K145</f>
        <v>820</v>
      </c>
    </row>
    <row r="145" spans="1:12" ht="15.75" thickBot="1">
      <c r="B145" s="12" t="s">
        <v>143</v>
      </c>
      <c r="C145" s="13">
        <v>126</v>
      </c>
      <c r="D145" s="13">
        <v>118</v>
      </c>
      <c r="E145" s="14">
        <f t="shared" si="41"/>
        <v>244</v>
      </c>
      <c r="F145" s="14">
        <f t="shared" si="42"/>
        <v>1</v>
      </c>
      <c r="G145" s="15"/>
      <c r="H145" s="13">
        <v>94</v>
      </c>
      <c r="I145" s="13">
        <v>101</v>
      </c>
      <c r="J145" s="14">
        <f t="shared" si="43"/>
        <v>195</v>
      </c>
      <c r="K145" s="11">
        <f t="shared" si="44"/>
        <v>439</v>
      </c>
      <c r="L145" s="73"/>
    </row>
    <row r="146" spans="1:12" ht="19.5" thickTop="1">
      <c r="B146" s="91"/>
      <c r="C146" s="92"/>
      <c r="D146" s="92"/>
      <c r="E146" s="92"/>
      <c r="F146" s="92"/>
      <c r="G146" s="92"/>
      <c r="H146" s="92"/>
      <c r="I146" s="92"/>
      <c r="J146" s="93"/>
      <c r="K146" s="21">
        <f>K142+K143+K144+K145</f>
        <v>1754</v>
      </c>
    </row>
    <row r="150" spans="1:12" ht="15.75" thickBot="1"/>
    <row r="151" spans="1:12" ht="19.5" thickBot="1">
      <c r="A151" s="1" t="s">
        <v>20</v>
      </c>
      <c r="B151" s="84" t="s">
        <v>219</v>
      </c>
      <c r="C151" s="85"/>
      <c r="D151" s="85"/>
      <c r="E151" s="85"/>
      <c r="F151" s="85"/>
      <c r="G151" s="85"/>
      <c r="H151" s="85"/>
      <c r="I151" s="85"/>
      <c r="J151" s="85"/>
      <c r="K151" s="86"/>
    </row>
    <row r="152" spans="1:12" ht="19.5" thickBot="1">
      <c r="B152" s="80" t="s">
        <v>33</v>
      </c>
      <c r="C152" s="81"/>
      <c r="D152" s="81"/>
      <c r="E152" s="81"/>
      <c r="F152" s="81"/>
      <c r="G152" s="81"/>
      <c r="H152" s="81"/>
      <c r="I152" s="81"/>
      <c r="J152" s="81"/>
      <c r="K152" s="82"/>
    </row>
    <row r="153" spans="1:12" ht="15.75" thickTop="1">
      <c r="B153" s="4" t="s">
        <v>0</v>
      </c>
      <c r="C153" s="5" t="s">
        <v>8</v>
      </c>
      <c r="D153" s="5" t="s">
        <v>5</v>
      </c>
      <c r="E153" s="5" t="s">
        <v>1</v>
      </c>
      <c r="F153" s="5" t="s">
        <v>2</v>
      </c>
      <c r="G153" s="6" t="s">
        <v>0</v>
      </c>
      <c r="H153" s="5" t="s">
        <v>7</v>
      </c>
      <c r="I153" s="5" t="s">
        <v>6</v>
      </c>
      <c r="J153" s="5" t="s">
        <v>1</v>
      </c>
      <c r="K153" s="7" t="s">
        <v>9</v>
      </c>
      <c r="L153" s="47" t="s">
        <v>96</v>
      </c>
    </row>
    <row r="154" spans="1:12">
      <c r="B154" s="8" t="s">
        <v>147</v>
      </c>
      <c r="C154" s="9">
        <v>151</v>
      </c>
      <c r="D154" s="9">
        <v>132</v>
      </c>
      <c r="E154" s="6">
        <f>+C154+D154</f>
        <v>283</v>
      </c>
      <c r="F154" s="6">
        <f>+IF($E154&gt;$J154,1,(IF($E154&lt;$J154,0,0.5)))</f>
        <v>1</v>
      </c>
      <c r="G154" s="10"/>
      <c r="H154" s="9">
        <v>119</v>
      </c>
      <c r="I154" s="9">
        <v>137</v>
      </c>
      <c r="J154" s="6">
        <f>+H154+I154</f>
        <v>256</v>
      </c>
      <c r="K154" s="11">
        <f>C154+D154+H154+I154</f>
        <v>539</v>
      </c>
      <c r="L154" s="72">
        <f>+K154+K155</f>
        <v>1012</v>
      </c>
    </row>
    <row r="155" spans="1:12">
      <c r="B155" s="8" t="s">
        <v>148</v>
      </c>
      <c r="C155" s="9">
        <v>126</v>
      </c>
      <c r="D155" s="9">
        <v>105</v>
      </c>
      <c r="E155" s="6">
        <f t="shared" ref="E155:E157" si="45">+C155+D155</f>
        <v>231</v>
      </c>
      <c r="F155" s="6">
        <f t="shared" ref="F155:F157" si="46">+IF($E155&gt;$J155,1,(IF($E155&lt;$J155,0,0.5)))</f>
        <v>0</v>
      </c>
      <c r="G155" s="10"/>
      <c r="H155" s="9">
        <v>130</v>
      </c>
      <c r="I155" s="9">
        <v>112</v>
      </c>
      <c r="J155" s="6">
        <f t="shared" ref="J155:J157" si="47">+H155+I155</f>
        <v>242</v>
      </c>
      <c r="K155" s="11">
        <f t="shared" ref="K155:K157" si="48">C155+D155+H155+I155</f>
        <v>473</v>
      </c>
      <c r="L155" s="72"/>
    </row>
    <row r="156" spans="1:12">
      <c r="B156" s="8" t="s">
        <v>149</v>
      </c>
      <c r="C156" s="9">
        <v>133</v>
      </c>
      <c r="D156" s="9">
        <v>145</v>
      </c>
      <c r="E156" s="6">
        <f t="shared" si="45"/>
        <v>278</v>
      </c>
      <c r="F156" s="6">
        <f t="shared" si="46"/>
        <v>1</v>
      </c>
      <c r="G156" s="10"/>
      <c r="H156" s="9">
        <v>120</v>
      </c>
      <c r="I156" s="9">
        <v>116</v>
      </c>
      <c r="J156" s="6">
        <f t="shared" si="47"/>
        <v>236</v>
      </c>
      <c r="K156" s="11">
        <f t="shared" si="48"/>
        <v>514</v>
      </c>
      <c r="L156" s="72">
        <f>+K156+K157</f>
        <v>947</v>
      </c>
    </row>
    <row r="157" spans="1:12" ht="15.75" thickBot="1">
      <c r="B157" s="12" t="s">
        <v>150</v>
      </c>
      <c r="C157" s="13">
        <v>96</v>
      </c>
      <c r="D157" s="13">
        <v>107</v>
      </c>
      <c r="E157" s="14">
        <f t="shared" si="45"/>
        <v>203</v>
      </c>
      <c r="F157" s="14">
        <f t="shared" si="46"/>
        <v>0</v>
      </c>
      <c r="G157" s="15"/>
      <c r="H157" s="13">
        <v>124</v>
      </c>
      <c r="I157" s="13">
        <v>106</v>
      </c>
      <c r="J157" s="14">
        <f t="shared" si="47"/>
        <v>230</v>
      </c>
      <c r="K157" s="11">
        <f t="shared" si="48"/>
        <v>433</v>
      </c>
      <c r="L157" s="73"/>
    </row>
    <row r="158" spans="1:12" ht="19.5" thickTop="1">
      <c r="B158" s="91"/>
      <c r="C158" s="92"/>
      <c r="D158" s="92"/>
      <c r="E158" s="92"/>
      <c r="F158" s="92"/>
      <c r="G158" s="92"/>
      <c r="H158" s="92"/>
      <c r="I158" s="92"/>
      <c r="J158" s="93"/>
      <c r="K158" s="21">
        <f>K154+K155+K156+K157</f>
        <v>1959</v>
      </c>
    </row>
    <row r="162" spans="1:14" ht="15.75" thickBot="1"/>
    <row r="163" spans="1:14" ht="19.5" thickBot="1">
      <c r="A163" s="1" t="s">
        <v>21</v>
      </c>
      <c r="B163" s="84" t="s">
        <v>220</v>
      </c>
      <c r="C163" s="85"/>
      <c r="D163" s="85"/>
      <c r="E163" s="85"/>
      <c r="F163" s="85"/>
      <c r="G163" s="85"/>
      <c r="H163" s="85"/>
      <c r="I163" s="85"/>
      <c r="J163" s="85"/>
      <c r="K163" s="86"/>
    </row>
    <row r="164" spans="1:14" ht="19.5" thickBot="1">
      <c r="B164" s="80" t="s">
        <v>33</v>
      </c>
      <c r="C164" s="81"/>
      <c r="D164" s="81"/>
      <c r="E164" s="81"/>
      <c r="F164" s="81"/>
      <c r="G164" s="81"/>
      <c r="H164" s="81"/>
      <c r="I164" s="81"/>
      <c r="J164" s="81"/>
      <c r="K164" s="82"/>
    </row>
    <row r="165" spans="1:14" ht="15.75" thickTop="1">
      <c r="B165" s="4" t="s">
        <v>0</v>
      </c>
      <c r="C165" s="5" t="s">
        <v>8</v>
      </c>
      <c r="D165" s="5" t="s">
        <v>5</v>
      </c>
      <c r="E165" s="5" t="s">
        <v>1</v>
      </c>
      <c r="F165" s="5" t="s">
        <v>2</v>
      </c>
      <c r="G165" s="6" t="s">
        <v>0</v>
      </c>
      <c r="H165" s="5" t="s">
        <v>7</v>
      </c>
      <c r="I165" s="5" t="s">
        <v>6</v>
      </c>
      <c r="J165" s="5" t="s">
        <v>1</v>
      </c>
      <c r="K165" s="7" t="s">
        <v>9</v>
      </c>
      <c r="L165" s="47" t="s">
        <v>96</v>
      </c>
    </row>
    <row r="166" spans="1:14">
      <c r="B166" s="8" t="s">
        <v>153</v>
      </c>
      <c r="C166" s="9">
        <v>119</v>
      </c>
      <c r="D166" s="9">
        <v>129</v>
      </c>
      <c r="E166" s="6">
        <f>+C166+D166</f>
        <v>248</v>
      </c>
      <c r="F166" s="6">
        <f>+IF($E166&gt;$J166,1,(IF($E166&lt;$J166,0,0.5)))</f>
        <v>1</v>
      </c>
      <c r="G166" s="10"/>
      <c r="H166" s="9">
        <v>111</v>
      </c>
      <c r="I166" s="9">
        <v>123</v>
      </c>
      <c r="J166" s="6">
        <f>+H166+I166</f>
        <v>234</v>
      </c>
      <c r="K166" s="11">
        <f>C166+D166+H166+I166</f>
        <v>482</v>
      </c>
      <c r="L166" s="72">
        <f>+K166+K167</f>
        <v>1034</v>
      </c>
    </row>
    <row r="167" spans="1:14">
      <c r="B167" s="8" t="s">
        <v>154</v>
      </c>
      <c r="C167" s="9">
        <v>133</v>
      </c>
      <c r="D167" s="9">
        <v>137</v>
      </c>
      <c r="E167" s="6">
        <f t="shared" ref="E167:E169" si="49">+C167+D167</f>
        <v>270</v>
      </c>
      <c r="F167" s="6">
        <f t="shared" ref="F167:F169" si="50">+IF($E167&gt;$J167,1,(IF($E167&lt;$J167,0,0.5)))</f>
        <v>0</v>
      </c>
      <c r="G167" s="10"/>
      <c r="H167" s="9">
        <v>134</v>
      </c>
      <c r="I167" s="9">
        <v>148</v>
      </c>
      <c r="J167" s="6">
        <f t="shared" ref="J167:J169" si="51">+H167+I167</f>
        <v>282</v>
      </c>
      <c r="K167" s="11">
        <f t="shared" ref="K167:K169" si="52">C167+D167+H167+I167</f>
        <v>552</v>
      </c>
      <c r="L167" s="72"/>
    </row>
    <row r="168" spans="1:14">
      <c r="B168" s="8" t="s">
        <v>155</v>
      </c>
      <c r="C168" s="9">
        <v>158</v>
      </c>
      <c r="D168" s="9">
        <v>130</v>
      </c>
      <c r="E168" s="6">
        <f t="shared" si="49"/>
        <v>288</v>
      </c>
      <c r="F168" s="6">
        <f t="shared" si="50"/>
        <v>1</v>
      </c>
      <c r="G168" s="10"/>
      <c r="H168" s="9">
        <v>112</v>
      </c>
      <c r="I168" s="9">
        <v>103</v>
      </c>
      <c r="J168" s="6">
        <f t="shared" si="51"/>
        <v>215</v>
      </c>
      <c r="K168" s="11">
        <f t="shared" si="52"/>
        <v>503</v>
      </c>
      <c r="L168" s="72">
        <f>+K168+K169</f>
        <v>1005</v>
      </c>
    </row>
    <row r="169" spans="1:14" ht="15.75" thickBot="1">
      <c r="B169" s="12" t="s">
        <v>157</v>
      </c>
      <c r="C169" s="13">
        <v>111</v>
      </c>
      <c r="D169" s="13">
        <v>123</v>
      </c>
      <c r="E169" s="14">
        <f t="shared" si="49"/>
        <v>234</v>
      </c>
      <c r="F169" s="14">
        <f t="shared" si="50"/>
        <v>0</v>
      </c>
      <c r="G169" s="15"/>
      <c r="H169" s="13">
        <v>142</v>
      </c>
      <c r="I169" s="13">
        <v>126</v>
      </c>
      <c r="J169" s="14">
        <f t="shared" si="51"/>
        <v>268</v>
      </c>
      <c r="K169" s="11">
        <f t="shared" si="52"/>
        <v>502</v>
      </c>
      <c r="L169" s="73"/>
    </row>
    <row r="170" spans="1:14" ht="19.5" thickTop="1">
      <c r="B170" s="91"/>
      <c r="C170" s="92"/>
      <c r="D170" s="92"/>
      <c r="E170" s="92"/>
      <c r="F170" s="92"/>
      <c r="G170" s="92"/>
      <c r="H170" s="92"/>
      <c r="I170" s="92"/>
      <c r="J170" s="93"/>
      <c r="K170" s="21">
        <f>K166+K167+K168+K169</f>
        <v>2039</v>
      </c>
    </row>
    <row r="172" spans="1:14">
      <c r="N172" s="32"/>
    </row>
    <row r="173" spans="1:14">
      <c r="N173" s="32"/>
    </row>
    <row r="174" spans="1:14" ht="15.75" thickBot="1">
      <c r="N174" s="32"/>
    </row>
    <row r="175" spans="1:14" ht="19.5" thickBot="1">
      <c r="A175" s="1" t="s">
        <v>22</v>
      </c>
      <c r="B175" s="88" t="s">
        <v>214</v>
      </c>
      <c r="C175" s="89"/>
      <c r="D175" s="89"/>
      <c r="E175" s="89"/>
      <c r="F175" s="89"/>
      <c r="G175" s="89"/>
      <c r="H175" s="89"/>
      <c r="I175" s="89"/>
      <c r="J175" s="89"/>
      <c r="K175" s="90"/>
    </row>
    <row r="176" spans="1:14" ht="19.5" thickBot="1">
      <c r="B176" s="80" t="s">
        <v>32</v>
      </c>
      <c r="C176" s="81"/>
      <c r="D176" s="81"/>
      <c r="E176" s="81"/>
      <c r="F176" s="81"/>
      <c r="G176" s="81"/>
      <c r="H176" s="81"/>
      <c r="I176" s="81"/>
      <c r="J176" s="81"/>
      <c r="K176" s="82"/>
    </row>
    <row r="177" spans="1:12" ht="15.75" thickTop="1">
      <c r="B177" s="4" t="s">
        <v>0</v>
      </c>
      <c r="C177" s="5" t="s">
        <v>8</v>
      </c>
      <c r="D177" s="5" t="s">
        <v>5</v>
      </c>
      <c r="E177" s="5" t="s">
        <v>1</v>
      </c>
      <c r="F177" s="5" t="s">
        <v>2</v>
      </c>
      <c r="G177" s="6" t="s">
        <v>0</v>
      </c>
      <c r="H177" s="5" t="s">
        <v>7</v>
      </c>
      <c r="I177" s="5" t="s">
        <v>6</v>
      </c>
      <c r="J177" s="5" t="s">
        <v>1</v>
      </c>
      <c r="K177" s="7" t="s">
        <v>9</v>
      </c>
      <c r="L177" s="47" t="s">
        <v>96</v>
      </c>
    </row>
    <row r="178" spans="1:12">
      <c r="B178" s="8" t="s">
        <v>161</v>
      </c>
      <c r="C178" s="9">
        <v>111</v>
      </c>
      <c r="D178" s="9">
        <v>148</v>
      </c>
      <c r="E178" s="6">
        <f>+C178+D178</f>
        <v>259</v>
      </c>
      <c r="F178" s="6">
        <f>+IF($E178&gt;$J178,1,(IF($E178&lt;$J178,0,0.5)))</f>
        <v>1</v>
      </c>
      <c r="G178" s="10"/>
      <c r="H178" s="9">
        <v>115</v>
      </c>
      <c r="I178" s="9">
        <v>114</v>
      </c>
      <c r="J178" s="6">
        <f>+H178+I178</f>
        <v>229</v>
      </c>
      <c r="K178" s="11">
        <f>C178+D178+H178+I178</f>
        <v>488</v>
      </c>
      <c r="L178" s="72">
        <f>+K178+K179</f>
        <v>896</v>
      </c>
    </row>
    <row r="179" spans="1:12">
      <c r="B179" s="8" t="s">
        <v>158</v>
      </c>
      <c r="C179" s="9">
        <v>97</v>
      </c>
      <c r="D179" s="9">
        <v>113</v>
      </c>
      <c r="E179" s="6">
        <f t="shared" ref="E179:E181" si="53">+C179+D179</f>
        <v>210</v>
      </c>
      <c r="F179" s="6">
        <f t="shared" ref="F179:F181" si="54">+IF($E179&gt;$J179,1,(IF($E179&lt;$J179,0,0.5)))</f>
        <v>1</v>
      </c>
      <c r="G179" s="10"/>
      <c r="H179" s="9">
        <v>94</v>
      </c>
      <c r="I179" s="9">
        <v>104</v>
      </c>
      <c r="J179" s="6">
        <f t="shared" ref="J179:J181" si="55">+H179+I179</f>
        <v>198</v>
      </c>
      <c r="K179" s="11">
        <f t="shared" ref="K179:K181" si="56">C179+D179+H179+I179</f>
        <v>408</v>
      </c>
      <c r="L179" s="72"/>
    </row>
    <row r="180" spans="1:12">
      <c r="B180" s="8" t="s">
        <v>159</v>
      </c>
      <c r="C180" s="9">
        <v>104</v>
      </c>
      <c r="D180" s="9">
        <v>124</v>
      </c>
      <c r="E180" s="6">
        <f t="shared" si="53"/>
        <v>228</v>
      </c>
      <c r="F180" s="6">
        <f t="shared" si="54"/>
        <v>1</v>
      </c>
      <c r="G180" s="10"/>
      <c r="H180" s="9">
        <v>101</v>
      </c>
      <c r="I180" s="9">
        <v>103</v>
      </c>
      <c r="J180" s="6">
        <f t="shared" si="55"/>
        <v>204</v>
      </c>
      <c r="K180" s="11">
        <f t="shared" si="56"/>
        <v>432</v>
      </c>
      <c r="L180" s="72">
        <f>+K180+K181</f>
        <v>841</v>
      </c>
    </row>
    <row r="181" spans="1:12" ht="15.75" thickBot="1">
      <c r="B181" s="12" t="s">
        <v>160</v>
      </c>
      <c r="C181" s="13">
        <v>90</v>
      </c>
      <c r="D181" s="13">
        <v>115</v>
      </c>
      <c r="E181" s="14">
        <f t="shared" si="53"/>
        <v>205</v>
      </c>
      <c r="F181" s="14">
        <f t="shared" si="54"/>
        <v>1</v>
      </c>
      <c r="G181" s="15"/>
      <c r="H181" s="13">
        <v>95</v>
      </c>
      <c r="I181" s="13">
        <v>109</v>
      </c>
      <c r="J181" s="14">
        <f t="shared" si="55"/>
        <v>204</v>
      </c>
      <c r="K181" s="11">
        <f t="shared" si="56"/>
        <v>409</v>
      </c>
      <c r="L181" s="73"/>
    </row>
    <row r="182" spans="1:12" ht="19.5" thickTop="1">
      <c r="B182" s="91"/>
      <c r="C182" s="92"/>
      <c r="D182" s="92"/>
      <c r="E182" s="92"/>
      <c r="F182" s="92"/>
      <c r="G182" s="92"/>
      <c r="H182" s="92"/>
      <c r="I182" s="92"/>
      <c r="J182" s="93"/>
      <c r="K182" s="21">
        <f>K178+K179+K180+K181</f>
        <v>1737</v>
      </c>
    </row>
    <row r="186" spans="1:12" ht="15.75" thickBot="1"/>
    <row r="187" spans="1:12" ht="19.5" thickBot="1">
      <c r="A187" s="1" t="s">
        <v>23</v>
      </c>
      <c r="B187" s="88" t="s">
        <v>221</v>
      </c>
      <c r="C187" s="89"/>
      <c r="D187" s="89"/>
      <c r="E187" s="89"/>
      <c r="F187" s="89"/>
      <c r="G187" s="89"/>
      <c r="H187" s="89"/>
      <c r="I187" s="89"/>
      <c r="J187" s="89"/>
      <c r="K187" s="90"/>
    </row>
    <row r="188" spans="1:12" ht="19.5" thickBot="1">
      <c r="B188" s="80" t="s">
        <v>32</v>
      </c>
      <c r="C188" s="81"/>
      <c r="D188" s="81"/>
      <c r="E188" s="81"/>
      <c r="F188" s="81"/>
      <c r="G188" s="81"/>
      <c r="H188" s="81"/>
      <c r="I188" s="81"/>
      <c r="J188" s="81"/>
      <c r="K188" s="82"/>
    </row>
    <row r="189" spans="1:12" ht="15.75" thickTop="1">
      <c r="B189" s="4" t="s">
        <v>0</v>
      </c>
      <c r="C189" s="5" t="s">
        <v>8</v>
      </c>
      <c r="D189" s="5" t="s">
        <v>5</v>
      </c>
      <c r="E189" s="5" t="s">
        <v>1</v>
      </c>
      <c r="F189" s="5" t="s">
        <v>2</v>
      </c>
      <c r="G189" s="6" t="s">
        <v>0</v>
      </c>
      <c r="H189" s="5" t="s">
        <v>7</v>
      </c>
      <c r="I189" s="5" t="s">
        <v>6</v>
      </c>
      <c r="J189" s="5" t="s">
        <v>1</v>
      </c>
      <c r="K189" s="7" t="s">
        <v>9</v>
      </c>
      <c r="L189" s="47" t="s">
        <v>96</v>
      </c>
    </row>
    <row r="190" spans="1:12">
      <c r="B190" s="8" t="s">
        <v>164</v>
      </c>
      <c r="C190" s="9">
        <v>101</v>
      </c>
      <c r="D190" s="9">
        <v>116</v>
      </c>
      <c r="E190" s="6">
        <f>+C190+D190</f>
        <v>217</v>
      </c>
      <c r="F190" s="6">
        <f>+IF($E190&gt;$J190,1,(IF($E190&lt;$J190,0,0.5)))</f>
        <v>0</v>
      </c>
      <c r="G190" s="10"/>
      <c r="H190" s="9">
        <v>105</v>
      </c>
      <c r="I190" s="9">
        <v>115</v>
      </c>
      <c r="J190" s="6">
        <f>H190+I190</f>
        <v>220</v>
      </c>
      <c r="K190" s="11">
        <f>C190+D190+H190+I190</f>
        <v>437</v>
      </c>
      <c r="L190" s="72">
        <f>+K190+K191</f>
        <v>961</v>
      </c>
    </row>
    <row r="191" spans="1:12">
      <c r="B191" s="8" t="s">
        <v>211</v>
      </c>
      <c r="C191" s="9">
        <v>127</v>
      </c>
      <c r="D191" s="9">
        <v>141</v>
      </c>
      <c r="E191" s="6">
        <f t="shared" ref="E191:E193" si="57">+C191+D191</f>
        <v>268</v>
      </c>
      <c r="F191" s="6">
        <f t="shared" ref="F191:F193" si="58">+IF($E191&gt;$J191,1,(IF($E191&lt;$J191,0,0.5)))</f>
        <v>1</v>
      </c>
      <c r="G191" s="10"/>
      <c r="H191" s="9">
        <v>141</v>
      </c>
      <c r="I191" s="9">
        <v>115</v>
      </c>
      <c r="J191" s="6">
        <f>H191+I191</f>
        <v>256</v>
      </c>
      <c r="K191" s="11">
        <f t="shared" ref="K191:K193" si="59">C191+D191+H191+I191</f>
        <v>524</v>
      </c>
      <c r="L191" s="72"/>
    </row>
    <row r="192" spans="1:12">
      <c r="B192" s="8" t="s">
        <v>167</v>
      </c>
      <c r="C192" s="9">
        <v>101</v>
      </c>
      <c r="D192" s="9">
        <v>106</v>
      </c>
      <c r="E192" s="6">
        <f t="shared" si="57"/>
        <v>207</v>
      </c>
      <c r="F192" s="6">
        <f t="shared" si="58"/>
        <v>1</v>
      </c>
      <c r="G192" s="10"/>
      <c r="H192" s="9">
        <v>94</v>
      </c>
      <c r="I192" s="9">
        <v>111</v>
      </c>
      <c r="J192" s="6">
        <f t="shared" ref="J192:J193" si="60">+H192+I192</f>
        <v>205</v>
      </c>
      <c r="K192" s="11">
        <f t="shared" si="59"/>
        <v>412</v>
      </c>
      <c r="L192" s="72">
        <f>+K192+K193</f>
        <v>852</v>
      </c>
    </row>
    <row r="193" spans="1:12" ht="15.75" thickBot="1">
      <c r="B193" s="12" t="s">
        <v>165</v>
      </c>
      <c r="C193" s="13">
        <v>108</v>
      </c>
      <c r="D193" s="13">
        <v>106</v>
      </c>
      <c r="E193" s="14">
        <f t="shared" si="57"/>
        <v>214</v>
      </c>
      <c r="F193" s="14">
        <f t="shared" si="58"/>
        <v>0</v>
      </c>
      <c r="G193" s="15"/>
      <c r="H193" s="13">
        <v>109</v>
      </c>
      <c r="I193" s="13">
        <v>117</v>
      </c>
      <c r="J193" s="14">
        <f t="shared" si="60"/>
        <v>226</v>
      </c>
      <c r="K193" s="11">
        <f t="shared" si="59"/>
        <v>440</v>
      </c>
      <c r="L193" s="73"/>
    </row>
    <row r="194" spans="1:12" ht="19.5" thickTop="1">
      <c r="B194" s="91"/>
      <c r="C194" s="92"/>
      <c r="D194" s="92"/>
      <c r="E194" s="92"/>
      <c r="F194" s="92"/>
      <c r="G194" s="92"/>
      <c r="H194" s="92"/>
      <c r="I194" s="92"/>
      <c r="J194" s="93"/>
      <c r="K194" s="21">
        <f>K190+K191+K192+K193</f>
        <v>1813</v>
      </c>
    </row>
    <row r="196" spans="1:12">
      <c r="C196" s="32"/>
    </row>
    <row r="198" spans="1:12" ht="15.75" thickBot="1"/>
    <row r="199" spans="1:12" ht="19.5" thickBot="1">
      <c r="A199" s="1" t="s">
        <v>24</v>
      </c>
      <c r="B199" s="84" t="s">
        <v>222</v>
      </c>
      <c r="C199" s="85"/>
      <c r="D199" s="85"/>
      <c r="E199" s="85"/>
      <c r="F199" s="85"/>
      <c r="G199" s="85"/>
      <c r="H199" s="85"/>
      <c r="I199" s="85"/>
      <c r="J199" s="85"/>
      <c r="K199" s="86"/>
    </row>
    <row r="200" spans="1:12" ht="19.5" thickBot="1">
      <c r="B200" s="80" t="s">
        <v>33</v>
      </c>
      <c r="C200" s="81"/>
      <c r="D200" s="81"/>
      <c r="E200" s="81"/>
      <c r="F200" s="81"/>
      <c r="G200" s="81"/>
      <c r="H200" s="81"/>
      <c r="I200" s="81"/>
      <c r="J200" s="81"/>
      <c r="K200" s="82"/>
    </row>
    <row r="201" spans="1:12" ht="15.75" thickTop="1">
      <c r="B201" s="4" t="s">
        <v>0</v>
      </c>
      <c r="C201" s="5" t="s">
        <v>8</v>
      </c>
      <c r="D201" s="5" t="s">
        <v>5</v>
      </c>
      <c r="E201" s="5" t="s">
        <v>1</v>
      </c>
      <c r="F201" s="5" t="s">
        <v>2</v>
      </c>
      <c r="G201" s="6" t="s">
        <v>0</v>
      </c>
      <c r="H201" s="5" t="s">
        <v>7</v>
      </c>
      <c r="I201" s="5" t="s">
        <v>6</v>
      </c>
      <c r="J201" s="5" t="s">
        <v>1</v>
      </c>
      <c r="K201" s="7" t="s">
        <v>9</v>
      </c>
      <c r="L201" s="47" t="s">
        <v>96</v>
      </c>
    </row>
    <row r="202" spans="1:12">
      <c r="B202" s="8" t="s">
        <v>170</v>
      </c>
      <c r="C202" s="9">
        <v>115</v>
      </c>
      <c r="D202" s="9">
        <v>93</v>
      </c>
      <c r="E202" s="6">
        <f>+C202+D202</f>
        <v>208</v>
      </c>
      <c r="F202" s="6">
        <f>+IF($E202&gt;$J202,1,(IF($E202&lt;$J202,0,0.5)))</f>
        <v>0</v>
      </c>
      <c r="G202" s="10"/>
      <c r="H202" s="9">
        <v>97</v>
      </c>
      <c r="I202" s="9">
        <v>114</v>
      </c>
      <c r="J202" s="6">
        <f>+H202+I202</f>
        <v>211</v>
      </c>
      <c r="K202" s="11">
        <f>C202+D202+H202+I202</f>
        <v>419</v>
      </c>
      <c r="L202" s="72">
        <f>+K202+K203</f>
        <v>837</v>
      </c>
    </row>
    <row r="203" spans="1:12">
      <c r="B203" s="8" t="s">
        <v>171</v>
      </c>
      <c r="C203" s="9">
        <v>88</v>
      </c>
      <c r="D203" s="9">
        <v>100</v>
      </c>
      <c r="E203" s="6">
        <f t="shared" ref="E203:E205" si="61">+C203+D203</f>
        <v>188</v>
      </c>
      <c r="F203" s="6">
        <f t="shared" ref="F203:F205" si="62">+IF($E203&gt;$J203,1,(IF($E203&lt;$J203,0,0.5)))</f>
        <v>0</v>
      </c>
      <c r="G203" s="10"/>
      <c r="H203" s="9">
        <v>116</v>
      </c>
      <c r="I203" s="9">
        <v>114</v>
      </c>
      <c r="J203" s="6">
        <f t="shared" ref="J203:J205" si="63">+H203+I203</f>
        <v>230</v>
      </c>
      <c r="K203" s="11">
        <f t="shared" ref="K203:K205" si="64">C203+D203+H203+I203</f>
        <v>418</v>
      </c>
      <c r="L203" s="72"/>
    </row>
    <row r="204" spans="1:12">
      <c r="B204" s="8" t="s">
        <v>172</v>
      </c>
      <c r="C204" s="9">
        <v>115</v>
      </c>
      <c r="D204" s="9">
        <v>117</v>
      </c>
      <c r="E204" s="6">
        <f t="shared" si="61"/>
        <v>232</v>
      </c>
      <c r="F204" s="6">
        <f t="shared" si="62"/>
        <v>0</v>
      </c>
      <c r="G204" s="10"/>
      <c r="H204" s="9">
        <v>132</v>
      </c>
      <c r="I204" s="9">
        <v>144</v>
      </c>
      <c r="J204" s="6">
        <f t="shared" si="63"/>
        <v>276</v>
      </c>
      <c r="K204" s="11">
        <f t="shared" si="64"/>
        <v>508</v>
      </c>
      <c r="L204" s="72">
        <f>+K204+K205</f>
        <v>944</v>
      </c>
    </row>
    <row r="205" spans="1:12" ht="15.75" thickBot="1">
      <c r="B205" s="12" t="s">
        <v>173</v>
      </c>
      <c r="C205" s="13">
        <v>114</v>
      </c>
      <c r="D205" s="13">
        <v>85</v>
      </c>
      <c r="E205" s="14">
        <f t="shared" si="61"/>
        <v>199</v>
      </c>
      <c r="F205" s="14">
        <f t="shared" si="62"/>
        <v>0</v>
      </c>
      <c r="G205" s="15"/>
      <c r="H205" s="13">
        <v>114</v>
      </c>
      <c r="I205" s="13">
        <v>123</v>
      </c>
      <c r="J205" s="14">
        <f t="shared" si="63"/>
        <v>237</v>
      </c>
      <c r="K205" s="11">
        <f t="shared" si="64"/>
        <v>436</v>
      </c>
      <c r="L205" s="73"/>
    </row>
    <row r="206" spans="1:12" ht="19.5" thickTop="1">
      <c r="B206" s="91"/>
      <c r="C206" s="92"/>
      <c r="D206" s="92"/>
      <c r="E206" s="92"/>
      <c r="F206" s="92"/>
      <c r="G206" s="92"/>
      <c r="H206" s="92"/>
      <c r="I206" s="92"/>
      <c r="J206" s="93"/>
      <c r="K206" s="21">
        <f>K202+K203+K204+K205</f>
        <v>1781</v>
      </c>
    </row>
    <row r="210" spans="1:12" ht="15.75" thickBot="1"/>
    <row r="211" spans="1:12" ht="19.5" thickBot="1">
      <c r="A211" s="1" t="s">
        <v>25</v>
      </c>
      <c r="B211" s="84" t="s">
        <v>191</v>
      </c>
      <c r="C211" s="85"/>
      <c r="D211" s="85"/>
      <c r="E211" s="85"/>
      <c r="F211" s="85"/>
      <c r="G211" s="85"/>
      <c r="H211" s="85"/>
      <c r="I211" s="85"/>
      <c r="J211" s="85"/>
      <c r="K211" s="86"/>
    </row>
    <row r="212" spans="1:12" ht="19.5" thickBot="1">
      <c r="B212" s="80" t="s">
        <v>33</v>
      </c>
      <c r="C212" s="81"/>
      <c r="D212" s="81"/>
      <c r="E212" s="81"/>
      <c r="F212" s="81"/>
      <c r="G212" s="81"/>
      <c r="H212" s="81"/>
      <c r="I212" s="81"/>
      <c r="J212" s="81"/>
      <c r="K212" s="82"/>
    </row>
    <row r="213" spans="1:12" ht="15.75" thickTop="1">
      <c r="B213" s="4" t="s">
        <v>0</v>
      </c>
      <c r="C213" s="5" t="s">
        <v>8</v>
      </c>
      <c r="D213" s="5" t="s">
        <v>5</v>
      </c>
      <c r="E213" s="5" t="s">
        <v>1</v>
      </c>
      <c r="F213" s="5" t="s">
        <v>2</v>
      </c>
      <c r="G213" s="6" t="s">
        <v>0</v>
      </c>
      <c r="H213" s="5" t="s">
        <v>7</v>
      </c>
      <c r="I213" s="5" t="s">
        <v>6</v>
      </c>
      <c r="J213" s="5" t="s">
        <v>1</v>
      </c>
      <c r="K213" s="7" t="s">
        <v>9</v>
      </c>
      <c r="L213" s="47" t="s">
        <v>96</v>
      </c>
    </row>
    <row r="214" spans="1:12">
      <c r="B214" s="8" t="s">
        <v>182</v>
      </c>
      <c r="C214" s="9">
        <v>105</v>
      </c>
      <c r="D214" s="9">
        <v>150</v>
      </c>
      <c r="E214" s="6">
        <f>+C214+D214</f>
        <v>255</v>
      </c>
      <c r="F214" s="6">
        <f>+IF($E214&gt;$J214,1,(IF($E214&lt;$J214,0,0.5)))</f>
        <v>1</v>
      </c>
      <c r="G214" s="10"/>
      <c r="H214" s="9">
        <v>125</v>
      </c>
      <c r="I214" s="9">
        <v>113</v>
      </c>
      <c r="J214" s="6">
        <f>+H214+I214</f>
        <v>238</v>
      </c>
      <c r="K214" s="11">
        <f>C214+D214+H214+I214</f>
        <v>493</v>
      </c>
      <c r="L214" s="72">
        <f>+K214+K215</f>
        <v>704</v>
      </c>
    </row>
    <row r="215" spans="1:12">
      <c r="B215" s="8" t="s">
        <v>183</v>
      </c>
      <c r="C215" s="9">
        <v>94</v>
      </c>
      <c r="D215" s="9">
        <v>117</v>
      </c>
      <c r="E215" s="6">
        <f t="shared" ref="E215:E217" si="65">+C215+D215</f>
        <v>211</v>
      </c>
      <c r="F215" s="6">
        <f t="shared" ref="F215:F217" si="66">+IF($E215&gt;$J215,1,(IF($E215&lt;$J215,0,0.5)))</f>
        <v>1</v>
      </c>
      <c r="G215" s="10"/>
      <c r="H215" s="9"/>
      <c r="I215" s="9"/>
      <c r="J215" s="6">
        <f t="shared" ref="J215:J217" si="67">+H215+I215</f>
        <v>0</v>
      </c>
      <c r="K215" s="11">
        <f t="shared" ref="K215:K217" si="68">C215+D215+H215+I215</f>
        <v>211</v>
      </c>
      <c r="L215" s="72"/>
    </row>
    <row r="216" spans="1:12">
      <c r="B216" s="8" t="s">
        <v>180</v>
      </c>
      <c r="C216" s="9">
        <v>108</v>
      </c>
      <c r="D216" s="9">
        <v>109</v>
      </c>
      <c r="E216" s="6">
        <f t="shared" si="65"/>
        <v>217</v>
      </c>
      <c r="F216" s="6">
        <f t="shared" si="66"/>
        <v>1</v>
      </c>
      <c r="G216" s="10"/>
      <c r="H216" s="9">
        <v>103</v>
      </c>
      <c r="I216" s="9">
        <v>108</v>
      </c>
      <c r="J216" s="6">
        <f t="shared" si="67"/>
        <v>211</v>
      </c>
      <c r="K216" s="11">
        <f t="shared" si="68"/>
        <v>428</v>
      </c>
      <c r="L216" s="72">
        <f>+K216+K217</f>
        <v>959</v>
      </c>
    </row>
    <row r="217" spans="1:12" ht="15.75" thickBot="1">
      <c r="B217" s="12" t="s">
        <v>184</v>
      </c>
      <c r="C217" s="13">
        <v>124</v>
      </c>
      <c r="D217" s="13">
        <v>132</v>
      </c>
      <c r="E217" s="14">
        <f t="shared" si="65"/>
        <v>256</v>
      </c>
      <c r="F217" s="14">
        <f t="shared" si="66"/>
        <v>0</v>
      </c>
      <c r="G217" s="15"/>
      <c r="H217" s="13">
        <v>139</v>
      </c>
      <c r="I217" s="13">
        <v>136</v>
      </c>
      <c r="J217" s="14">
        <f t="shared" si="67"/>
        <v>275</v>
      </c>
      <c r="K217" s="11">
        <f t="shared" si="68"/>
        <v>531</v>
      </c>
      <c r="L217" s="73"/>
    </row>
    <row r="218" spans="1:12" ht="19.5" thickTop="1">
      <c r="B218" s="91"/>
      <c r="C218" s="92"/>
      <c r="D218" s="92"/>
      <c r="E218" s="92"/>
      <c r="F218" s="92"/>
      <c r="G218" s="92"/>
      <c r="H218" s="92"/>
      <c r="I218" s="92"/>
      <c r="J218" s="93"/>
      <c r="K218" s="21">
        <f>K214+K215+K216+K217</f>
        <v>1663</v>
      </c>
    </row>
    <row r="222" spans="1:12" ht="15.75" thickBot="1"/>
    <row r="223" spans="1:12" ht="19.5" thickBot="1">
      <c r="A223" s="1" t="s">
        <v>26</v>
      </c>
      <c r="B223" s="84" t="s">
        <v>223</v>
      </c>
      <c r="C223" s="85"/>
      <c r="D223" s="85"/>
      <c r="E223" s="85"/>
      <c r="F223" s="85"/>
      <c r="G223" s="85"/>
      <c r="H223" s="85"/>
      <c r="I223" s="85"/>
      <c r="J223" s="85"/>
      <c r="K223" s="86"/>
    </row>
    <row r="224" spans="1:12" ht="19.5" thickBot="1">
      <c r="B224" s="80" t="s">
        <v>33</v>
      </c>
      <c r="C224" s="81"/>
      <c r="D224" s="81"/>
      <c r="E224" s="81"/>
      <c r="F224" s="81"/>
      <c r="G224" s="81"/>
      <c r="H224" s="81"/>
      <c r="I224" s="81"/>
      <c r="J224" s="81"/>
      <c r="K224" s="82"/>
    </row>
    <row r="225" spans="1:12" ht="15.75" thickTop="1">
      <c r="B225" s="4" t="s">
        <v>0</v>
      </c>
      <c r="C225" s="5" t="s">
        <v>8</v>
      </c>
      <c r="D225" s="5" t="s">
        <v>5</v>
      </c>
      <c r="E225" s="5" t="s">
        <v>1</v>
      </c>
      <c r="F225" s="5" t="s">
        <v>2</v>
      </c>
      <c r="G225" s="6" t="s">
        <v>0</v>
      </c>
      <c r="H225" s="5" t="s">
        <v>7</v>
      </c>
      <c r="I225" s="5" t="s">
        <v>6</v>
      </c>
      <c r="J225" s="5" t="s">
        <v>1</v>
      </c>
      <c r="K225" s="7" t="s">
        <v>9</v>
      </c>
      <c r="L225" s="47" t="s">
        <v>96</v>
      </c>
    </row>
    <row r="226" spans="1:12">
      <c r="B226" s="8" t="s">
        <v>185</v>
      </c>
      <c r="C226" s="9">
        <v>135</v>
      </c>
      <c r="D226" s="9">
        <v>144</v>
      </c>
      <c r="E226" s="6">
        <f>+C226+D226</f>
        <v>279</v>
      </c>
      <c r="F226" s="6">
        <f>+IF($E226&gt;$J226,1,(IF($E226&lt;$J226,0,0.5)))</f>
        <v>1</v>
      </c>
      <c r="G226" s="10"/>
      <c r="H226" s="9">
        <v>132</v>
      </c>
      <c r="I226" s="9">
        <v>144</v>
      </c>
      <c r="J226" s="6">
        <f>+H226+I226</f>
        <v>276</v>
      </c>
      <c r="K226" s="11">
        <f>C226+D226+H226+I226</f>
        <v>555</v>
      </c>
      <c r="L226" s="72">
        <f>+K226+K227</f>
        <v>1033</v>
      </c>
    </row>
    <row r="227" spans="1:12">
      <c r="B227" s="8" t="s">
        <v>186</v>
      </c>
      <c r="C227" s="9">
        <v>116</v>
      </c>
      <c r="D227" s="9">
        <v>125</v>
      </c>
      <c r="E227" s="6">
        <f t="shared" ref="E227:E229" si="69">+C227+D227</f>
        <v>241</v>
      </c>
      <c r="F227" s="6">
        <f t="shared" ref="F227:F229" si="70">+IF($E227&gt;$J227,1,(IF($E227&lt;$J227,0,0.5)))</f>
        <v>1</v>
      </c>
      <c r="G227" s="10"/>
      <c r="H227" s="9">
        <v>115</v>
      </c>
      <c r="I227" s="9">
        <v>122</v>
      </c>
      <c r="J227" s="6">
        <f t="shared" ref="J227:J229" si="71">+H227+I227</f>
        <v>237</v>
      </c>
      <c r="K227" s="11">
        <f t="shared" ref="K227:K229" si="72">C227+D227+H227+I227</f>
        <v>478</v>
      </c>
      <c r="L227" s="72"/>
    </row>
    <row r="228" spans="1:12">
      <c r="B228" s="8" t="s">
        <v>187</v>
      </c>
      <c r="C228" s="9">
        <v>133</v>
      </c>
      <c r="D228" s="9">
        <v>112</v>
      </c>
      <c r="E228" s="6">
        <f t="shared" si="69"/>
        <v>245</v>
      </c>
      <c r="F228" s="6">
        <f t="shared" si="70"/>
        <v>1</v>
      </c>
      <c r="G228" s="10"/>
      <c r="H228" s="9">
        <v>118</v>
      </c>
      <c r="I228" s="9">
        <v>119</v>
      </c>
      <c r="J228" s="6">
        <f t="shared" si="71"/>
        <v>237</v>
      </c>
      <c r="K228" s="11">
        <f t="shared" si="72"/>
        <v>482</v>
      </c>
      <c r="L228" s="72">
        <f>+K228+K229</f>
        <v>996</v>
      </c>
    </row>
    <row r="229" spans="1:12" ht="15.75" thickBot="1">
      <c r="B229" s="12" t="s">
        <v>188</v>
      </c>
      <c r="C229" s="13">
        <v>142</v>
      </c>
      <c r="D229" s="13">
        <v>134</v>
      </c>
      <c r="E229" s="14">
        <f t="shared" si="69"/>
        <v>276</v>
      </c>
      <c r="F229" s="14">
        <f t="shared" si="70"/>
        <v>1</v>
      </c>
      <c r="G229" s="15"/>
      <c r="H229" s="13">
        <v>133</v>
      </c>
      <c r="I229" s="13">
        <v>105</v>
      </c>
      <c r="J229" s="14">
        <f t="shared" si="71"/>
        <v>238</v>
      </c>
      <c r="K229" s="11">
        <f t="shared" si="72"/>
        <v>514</v>
      </c>
      <c r="L229" s="73"/>
    </row>
    <row r="230" spans="1:12" ht="19.5" thickTop="1">
      <c r="B230" s="91"/>
      <c r="C230" s="92"/>
      <c r="D230" s="92"/>
      <c r="E230" s="92"/>
      <c r="F230" s="92"/>
      <c r="G230" s="92"/>
      <c r="H230" s="92"/>
      <c r="I230" s="92"/>
      <c r="J230" s="93"/>
      <c r="K230" s="21">
        <f>K226+K227+K228+K229</f>
        <v>2029</v>
      </c>
    </row>
    <row r="234" spans="1:12" ht="15.75" thickBot="1"/>
    <row r="235" spans="1:12" ht="19.5" thickBot="1">
      <c r="A235" s="1" t="s">
        <v>27</v>
      </c>
      <c r="B235" s="84" t="s">
        <v>224</v>
      </c>
      <c r="C235" s="85"/>
      <c r="D235" s="85"/>
      <c r="E235" s="85"/>
      <c r="F235" s="85"/>
      <c r="G235" s="85"/>
      <c r="H235" s="85"/>
      <c r="I235" s="85"/>
      <c r="J235" s="85"/>
      <c r="K235" s="86"/>
    </row>
    <row r="236" spans="1:12" ht="19.5" thickBot="1">
      <c r="B236" s="80" t="s">
        <v>33</v>
      </c>
      <c r="C236" s="81"/>
      <c r="D236" s="81"/>
      <c r="E236" s="81"/>
      <c r="F236" s="81"/>
      <c r="G236" s="81"/>
      <c r="H236" s="81"/>
      <c r="I236" s="81"/>
      <c r="J236" s="81"/>
      <c r="K236" s="82"/>
    </row>
    <row r="237" spans="1:12" ht="15.75" thickTop="1">
      <c r="B237" s="4" t="s">
        <v>0</v>
      </c>
      <c r="C237" s="5" t="s">
        <v>8</v>
      </c>
      <c r="D237" s="5" t="s">
        <v>5</v>
      </c>
      <c r="E237" s="5" t="s">
        <v>1</v>
      </c>
      <c r="F237" s="5" t="s">
        <v>2</v>
      </c>
      <c r="G237" s="6" t="s">
        <v>0</v>
      </c>
      <c r="H237" s="5" t="s">
        <v>7</v>
      </c>
      <c r="I237" s="5" t="s">
        <v>6</v>
      </c>
      <c r="J237" s="5" t="s">
        <v>1</v>
      </c>
      <c r="K237" s="7" t="s">
        <v>9</v>
      </c>
      <c r="L237" s="47" t="s">
        <v>96</v>
      </c>
    </row>
    <row r="238" spans="1:12">
      <c r="B238" s="8" t="s">
        <v>193</v>
      </c>
      <c r="C238" s="9">
        <v>125</v>
      </c>
      <c r="D238" s="9">
        <v>122</v>
      </c>
      <c r="E238" s="6">
        <f>+C238+D238</f>
        <v>247</v>
      </c>
      <c r="F238" s="6">
        <f>+IF($E238&gt;$J238,1,(IF($E238&lt;$J238,0,0.5)))</f>
        <v>1</v>
      </c>
      <c r="G238" s="10"/>
      <c r="H238" s="9">
        <v>110</v>
      </c>
      <c r="I238" s="9">
        <v>113</v>
      </c>
      <c r="J238" s="6">
        <f>+H238+I238</f>
        <v>223</v>
      </c>
      <c r="K238" s="11">
        <f>C238+D238+H238+I238</f>
        <v>470</v>
      </c>
      <c r="L238" s="72">
        <f>+K238+K239</f>
        <v>958</v>
      </c>
    </row>
    <row r="239" spans="1:12">
      <c r="B239" s="8" t="s">
        <v>194</v>
      </c>
      <c r="C239" s="9">
        <v>120</v>
      </c>
      <c r="D239" s="9">
        <v>132</v>
      </c>
      <c r="E239" s="6">
        <f t="shared" ref="E239:E241" si="73">+C239+D239</f>
        <v>252</v>
      </c>
      <c r="F239" s="6">
        <f t="shared" ref="F239:F241" si="74">+IF($E239&gt;$J239,1,(IF($E239&lt;$J239,0,0.5)))</f>
        <v>1</v>
      </c>
      <c r="G239" s="10"/>
      <c r="H239" s="9">
        <v>119</v>
      </c>
      <c r="I239" s="9">
        <v>117</v>
      </c>
      <c r="J239" s="6">
        <f t="shared" ref="J239:J241" si="75">+H239+I239</f>
        <v>236</v>
      </c>
      <c r="K239" s="11">
        <f t="shared" ref="K239:K241" si="76">C239+D239+H239+I239</f>
        <v>488</v>
      </c>
      <c r="L239" s="72"/>
    </row>
    <row r="240" spans="1:12">
      <c r="B240" s="8" t="s">
        <v>195</v>
      </c>
      <c r="C240" s="9">
        <v>107</v>
      </c>
      <c r="D240" s="9">
        <v>128</v>
      </c>
      <c r="E240" s="6">
        <f t="shared" si="73"/>
        <v>235</v>
      </c>
      <c r="F240" s="6">
        <f t="shared" si="74"/>
        <v>0</v>
      </c>
      <c r="G240" s="10"/>
      <c r="H240" s="9">
        <v>144</v>
      </c>
      <c r="I240" s="9">
        <v>142</v>
      </c>
      <c r="J240" s="6">
        <f t="shared" si="75"/>
        <v>286</v>
      </c>
      <c r="K240" s="11">
        <f t="shared" si="76"/>
        <v>521</v>
      </c>
      <c r="L240" s="72">
        <f>+K240+K241</f>
        <v>1030</v>
      </c>
    </row>
    <row r="241" spans="1:12" ht="15.75" thickBot="1">
      <c r="B241" s="12" t="s">
        <v>196</v>
      </c>
      <c r="C241" s="13">
        <v>124</v>
      </c>
      <c r="D241" s="13">
        <v>145</v>
      </c>
      <c r="E241" s="14">
        <f t="shared" si="73"/>
        <v>269</v>
      </c>
      <c r="F241" s="14">
        <f t="shared" si="74"/>
        <v>1</v>
      </c>
      <c r="G241" s="15"/>
      <c r="H241" s="13">
        <v>132</v>
      </c>
      <c r="I241" s="13">
        <v>108</v>
      </c>
      <c r="J241" s="14">
        <f t="shared" si="75"/>
        <v>240</v>
      </c>
      <c r="K241" s="11">
        <f t="shared" si="76"/>
        <v>509</v>
      </c>
      <c r="L241" s="73"/>
    </row>
    <row r="242" spans="1:12" ht="19.5" thickTop="1">
      <c r="B242" s="91"/>
      <c r="C242" s="92"/>
      <c r="D242" s="92"/>
      <c r="E242" s="92"/>
      <c r="F242" s="92"/>
      <c r="G242" s="92"/>
      <c r="H242" s="92"/>
      <c r="I242" s="92"/>
      <c r="J242" s="93"/>
      <c r="K242" s="21">
        <f>K238+K239+K240+K241</f>
        <v>1988</v>
      </c>
    </row>
    <row r="246" spans="1:12" ht="15.75" thickBot="1"/>
    <row r="247" spans="1:12" ht="19.5" thickBot="1">
      <c r="A247" s="1" t="s">
        <v>28</v>
      </c>
      <c r="B247" s="84" t="s">
        <v>225</v>
      </c>
      <c r="C247" s="85"/>
      <c r="D247" s="85"/>
      <c r="E247" s="85"/>
      <c r="F247" s="85"/>
      <c r="G247" s="85"/>
      <c r="H247" s="85"/>
      <c r="I247" s="85"/>
      <c r="J247" s="85"/>
      <c r="K247" s="86"/>
    </row>
    <row r="248" spans="1:12" ht="19.5" thickBot="1">
      <c r="B248" s="80" t="s">
        <v>33</v>
      </c>
      <c r="C248" s="81"/>
      <c r="D248" s="81"/>
      <c r="E248" s="81"/>
      <c r="F248" s="81"/>
      <c r="G248" s="81"/>
      <c r="H248" s="81"/>
      <c r="I248" s="81"/>
      <c r="J248" s="81"/>
      <c r="K248" s="82"/>
    </row>
    <row r="249" spans="1:12" ht="15.75" thickTop="1">
      <c r="B249" s="4" t="s">
        <v>0</v>
      </c>
      <c r="C249" s="5" t="s">
        <v>8</v>
      </c>
      <c r="D249" s="5" t="s">
        <v>5</v>
      </c>
      <c r="E249" s="5" t="s">
        <v>1</v>
      </c>
      <c r="F249" s="5" t="s">
        <v>2</v>
      </c>
      <c r="G249" s="6" t="s">
        <v>0</v>
      </c>
      <c r="H249" s="5" t="s">
        <v>7</v>
      </c>
      <c r="I249" s="5" t="s">
        <v>6</v>
      </c>
      <c r="J249" s="5" t="s">
        <v>1</v>
      </c>
      <c r="K249" s="7" t="s">
        <v>9</v>
      </c>
      <c r="L249" s="47" t="s">
        <v>96</v>
      </c>
    </row>
    <row r="250" spans="1:12">
      <c r="B250" s="8" t="s">
        <v>199</v>
      </c>
      <c r="C250" s="9">
        <v>122</v>
      </c>
      <c r="D250" s="9">
        <v>125</v>
      </c>
      <c r="E250" s="6">
        <f>+C250+D250</f>
        <v>247</v>
      </c>
      <c r="F250" s="6">
        <f>+IF($E250&gt;$J250,1,(IF($E250&lt;$J250,0,0.5)))</f>
        <v>1</v>
      </c>
      <c r="G250" s="10"/>
      <c r="H250" s="9">
        <v>137</v>
      </c>
      <c r="I250" s="9">
        <v>105</v>
      </c>
      <c r="J250" s="6">
        <f>+H250+I250</f>
        <v>242</v>
      </c>
      <c r="K250" s="11">
        <f>C250+D250+H250+I250</f>
        <v>489</v>
      </c>
      <c r="L250" s="72">
        <f>+K250+K251</f>
        <v>961</v>
      </c>
    </row>
    <row r="251" spans="1:12">
      <c r="B251" s="8" t="s">
        <v>200</v>
      </c>
      <c r="C251" s="9">
        <v>111</v>
      </c>
      <c r="D251" s="9">
        <v>120</v>
      </c>
      <c r="E251" s="6">
        <f t="shared" ref="E251:E253" si="77">+C251+D251</f>
        <v>231</v>
      </c>
      <c r="F251" s="6">
        <f t="shared" ref="F251:F253" si="78">+IF($E251&gt;$J251,1,(IF($E251&lt;$J251,0,0.5)))</f>
        <v>0</v>
      </c>
      <c r="G251" s="10"/>
      <c r="H251" s="9">
        <v>124</v>
      </c>
      <c r="I251" s="9">
        <v>117</v>
      </c>
      <c r="J251" s="6">
        <f t="shared" ref="J251:J253" si="79">+H251+I251</f>
        <v>241</v>
      </c>
      <c r="K251" s="11">
        <f t="shared" ref="K251:K253" si="80">C251+D251+H251+I251</f>
        <v>472</v>
      </c>
      <c r="L251" s="72"/>
    </row>
    <row r="252" spans="1:12">
      <c r="B252" s="8" t="s">
        <v>166</v>
      </c>
      <c r="C252" s="9">
        <v>95</v>
      </c>
      <c r="D252" s="9">
        <v>99</v>
      </c>
      <c r="E252" s="6">
        <f t="shared" si="77"/>
        <v>194</v>
      </c>
      <c r="F252" s="6">
        <f t="shared" si="78"/>
        <v>0</v>
      </c>
      <c r="G252" s="10"/>
      <c r="H252" s="9">
        <v>122</v>
      </c>
      <c r="I252" s="9">
        <v>122</v>
      </c>
      <c r="J252" s="6">
        <f t="shared" si="79"/>
        <v>244</v>
      </c>
      <c r="K252" s="11">
        <f t="shared" si="80"/>
        <v>438</v>
      </c>
      <c r="L252" s="72">
        <f>+K252+K253</f>
        <v>922</v>
      </c>
    </row>
    <row r="253" spans="1:12" ht="15.75" thickBot="1">
      <c r="B253" s="8" t="s">
        <v>201</v>
      </c>
      <c r="C253" s="13">
        <v>118</v>
      </c>
      <c r="D253" s="13">
        <v>126</v>
      </c>
      <c r="E253" s="14">
        <f t="shared" si="77"/>
        <v>244</v>
      </c>
      <c r="F253" s="14">
        <f t="shared" si="78"/>
        <v>1</v>
      </c>
      <c r="G253" s="15"/>
      <c r="H253" s="13">
        <v>105</v>
      </c>
      <c r="I253" s="13">
        <v>135</v>
      </c>
      <c r="J253" s="14">
        <f t="shared" si="79"/>
        <v>240</v>
      </c>
      <c r="K253" s="11">
        <f t="shared" si="80"/>
        <v>484</v>
      </c>
      <c r="L253" s="73"/>
    </row>
    <row r="254" spans="1:12" ht="19.5" thickTop="1">
      <c r="B254" s="91"/>
      <c r="C254" s="92"/>
      <c r="D254" s="92"/>
      <c r="E254" s="92"/>
      <c r="F254" s="92"/>
      <c r="G254" s="92"/>
      <c r="H254" s="92"/>
      <c r="I254" s="92"/>
      <c r="J254" s="93"/>
      <c r="K254" s="21">
        <f>K250+K251+K252+K253</f>
        <v>1883</v>
      </c>
    </row>
    <row r="258" spans="1:13" ht="15.75" thickBot="1"/>
    <row r="259" spans="1:13" ht="19.5" thickBot="1">
      <c r="A259" s="1" t="s">
        <v>29</v>
      </c>
      <c r="B259" s="84" t="s">
        <v>226</v>
      </c>
      <c r="C259" s="85"/>
      <c r="D259" s="85"/>
      <c r="E259" s="85"/>
      <c r="F259" s="85"/>
      <c r="G259" s="85"/>
      <c r="H259" s="85"/>
      <c r="I259" s="85"/>
      <c r="J259" s="85"/>
      <c r="K259" s="86"/>
    </row>
    <row r="260" spans="1:13" ht="19.5" thickBot="1">
      <c r="B260" s="80" t="s">
        <v>33</v>
      </c>
      <c r="C260" s="81"/>
      <c r="D260" s="81"/>
      <c r="E260" s="81"/>
      <c r="F260" s="81"/>
      <c r="G260" s="81"/>
      <c r="H260" s="81"/>
      <c r="I260" s="81"/>
      <c r="J260" s="81"/>
      <c r="K260" s="82"/>
    </row>
    <row r="261" spans="1:13" ht="15.75" thickTop="1">
      <c r="B261" s="4" t="s">
        <v>0</v>
      </c>
      <c r="C261" s="5" t="s">
        <v>8</v>
      </c>
      <c r="D261" s="5" t="s">
        <v>5</v>
      </c>
      <c r="E261" s="5" t="s">
        <v>1</v>
      </c>
      <c r="F261" s="5" t="s">
        <v>2</v>
      </c>
      <c r="G261" s="6" t="s">
        <v>0</v>
      </c>
      <c r="H261" s="5" t="s">
        <v>7</v>
      </c>
      <c r="I261" s="5" t="s">
        <v>6</v>
      </c>
      <c r="J261" s="5" t="s">
        <v>1</v>
      </c>
      <c r="K261" s="7" t="s">
        <v>9</v>
      </c>
      <c r="L261" s="47" t="s">
        <v>96</v>
      </c>
    </row>
    <row r="262" spans="1:13">
      <c r="B262" s="8" t="s">
        <v>204</v>
      </c>
      <c r="C262" s="9">
        <v>117</v>
      </c>
      <c r="D262" s="9">
        <v>108</v>
      </c>
      <c r="E262" s="6">
        <f>+C262+D262</f>
        <v>225</v>
      </c>
      <c r="F262" s="6">
        <f>+IF($E262&gt;$J262,1,(IF($E262&lt;$J262,0,0.5)))</f>
        <v>0</v>
      </c>
      <c r="G262" s="10"/>
      <c r="H262" s="9">
        <v>124</v>
      </c>
      <c r="I262" s="9">
        <v>127</v>
      </c>
      <c r="J262" s="6">
        <f>+H262+I262</f>
        <v>251</v>
      </c>
      <c r="K262" s="11">
        <f>C262+D262+H262+I262</f>
        <v>476</v>
      </c>
      <c r="L262" s="72">
        <f>+K262+K263</f>
        <v>991</v>
      </c>
    </row>
    <row r="263" spans="1:13">
      <c r="B263" s="8" t="s">
        <v>205</v>
      </c>
      <c r="C263" s="9">
        <v>128</v>
      </c>
      <c r="D263" s="9">
        <v>134</v>
      </c>
      <c r="E263" s="6">
        <f t="shared" ref="E263:E265" si="81">+C263+D263</f>
        <v>262</v>
      </c>
      <c r="F263" s="6">
        <f t="shared" ref="F263:F265" si="82">+IF($E263&gt;$J263,1,(IF($E263&lt;$J263,0,0.5)))</f>
        <v>1</v>
      </c>
      <c r="G263" s="10"/>
      <c r="H263" s="9">
        <v>115</v>
      </c>
      <c r="I263" s="9">
        <v>138</v>
      </c>
      <c r="J263" s="6">
        <f t="shared" ref="J263:J265" si="83">+H263+I263</f>
        <v>253</v>
      </c>
      <c r="K263" s="11">
        <f t="shared" ref="K263:K265" si="84">C263+D263+H263+I263</f>
        <v>515</v>
      </c>
      <c r="L263" s="72"/>
    </row>
    <row r="264" spans="1:13">
      <c r="B264" s="8" t="s">
        <v>206</v>
      </c>
      <c r="C264" s="9">
        <v>111</v>
      </c>
      <c r="D264" s="9">
        <v>139</v>
      </c>
      <c r="E264" s="6">
        <f t="shared" si="81"/>
        <v>250</v>
      </c>
      <c r="F264" s="6">
        <f t="shared" si="82"/>
        <v>1</v>
      </c>
      <c r="G264" s="10"/>
      <c r="H264" s="9">
        <v>111</v>
      </c>
      <c r="I264" s="9">
        <v>110</v>
      </c>
      <c r="J264" s="6">
        <f t="shared" si="83"/>
        <v>221</v>
      </c>
      <c r="K264" s="11">
        <f t="shared" si="84"/>
        <v>471</v>
      </c>
      <c r="L264" s="72">
        <f>+K264+K265</f>
        <v>1012</v>
      </c>
    </row>
    <row r="265" spans="1:13" ht="15.75" thickBot="1">
      <c r="B265" s="12" t="s">
        <v>207</v>
      </c>
      <c r="C265" s="13">
        <v>145</v>
      </c>
      <c r="D265" s="13">
        <v>135</v>
      </c>
      <c r="E265" s="14">
        <f t="shared" si="81"/>
        <v>280</v>
      </c>
      <c r="F265" s="14">
        <f t="shared" si="82"/>
        <v>1</v>
      </c>
      <c r="G265" s="15"/>
      <c r="H265" s="13">
        <v>136</v>
      </c>
      <c r="I265" s="13">
        <v>125</v>
      </c>
      <c r="J265" s="14">
        <f t="shared" si="83"/>
        <v>261</v>
      </c>
      <c r="K265" s="11">
        <f t="shared" si="84"/>
        <v>541</v>
      </c>
      <c r="L265" s="73"/>
    </row>
    <row r="266" spans="1:13" ht="19.5" thickTop="1">
      <c r="B266" s="91"/>
      <c r="C266" s="92"/>
      <c r="D266" s="92"/>
      <c r="E266" s="92"/>
      <c r="F266" s="92"/>
      <c r="G266" s="92"/>
      <c r="H266" s="92"/>
      <c r="I266" s="92"/>
      <c r="J266" s="93"/>
      <c r="K266" s="21">
        <f>K262+K263+K264+K265</f>
        <v>2003</v>
      </c>
    </row>
    <row r="268" spans="1:13" ht="18.75">
      <c r="L268" s="48"/>
      <c r="M268" s="49"/>
    </row>
  </sheetData>
  <mergeCells count="134">
    <mergeCell ref="B73:J73"/>
    <mergeCell ref="B85:J85"/>
    <mergeCell ref="B97:J97"/>
    <mergeCell ref="B109:J109"/>
    <mergeCell ref="B122:J122"/>
    <mergeCell ref="B134:J134"/>
    <mergeCell ref="B128:K128"/>
    <mergeCell ref="B53:F53"/>
    <mergeCell ref="G53:K53"/>
    <mergeCell ref="B102:K102"/>
    <mergeCell ref="B103:K103"/>
    <mergeCell ref="B67:K67"/>
    <mergeCell ref="B78:K78"/>
    <mergeCell ref="B79:K79"/>
    <mergeCell ref="B89:F89"/>
    <mergeCell ref="G89:K89"/>
    <mergeCell ref="B90:K90"/>
    <mergeCell ref="B91:K91"/>
    <mergeCell ref="C64:K64"/>
    <mergeCell ref="C76:K76"/>
    <mergeCell ref="B77:F77"/>
    <mergeCell ref="G77:K77"/>
    <mergeCell ref="C88:K88"/>
    <mergeCell ref="B248:K248"/>
    <mergeCell ref="B242:J242"/>
    <mergeCell ref="B254:J254"/>
    <mergeCell ref="B224:K224"/>
    <mergeCell ref="B235:K235"/>
    <mergeCell ref="B236:K236"/>
    <mergeCell ref="B230:J230"/>
    <mergeCell ref="B266:J266"/>
    <mergeCell ref="B259:K259"/>
    <mergeCell ref="B260:K260"/>
    <mergeCell ref="B247:K247"/>
    <mergeCell ref="B194:J194"/>
    <mergeCell ref="B206:J206"/>
    <mergeCell ref="B176:K176"/>
    <mergeCell ref="B187:K187"/>
    <mergeCell ref="B188:K188"/>
    <mergeCell ref="B182:J182"/>
    <mergeCell ref="B211:K211"/>
    <mergeCell ref="B212:K212"/>
    <mergeCell ref="B223:K223"/>
    <mergeCell ref="B218:J218"/>
    <mergeCell ref="B199:K199"/>
    <mergeCell ref="B200:K200"/>
    <mergeCell ref="B139:K139"/>
    <mergeCell ref="B140:K140"/>
    <mergeCell ref="B115:K115"/>
    <mergeCell ref="B116:K116"/>
    <mergeCell ref="B127:K127"/>
    <mergeCell ref="B163:K163"/>
    <mergeCell ref="B164:K164"/>
    <mergeCell ref="B175:K175"/>
    <mergeCell ref="B151:K151"/>
    <mergeCell ref="B152:K152"/>
    <mergeCell ref="B146:J146"/>
    <mergeCell ref="B158:J158"/>
    <mergeCell ref="B170:J170"/>
    <mergeCell ref="C13:E13"/>
    <mergeCell ref="H13:J13"/>
    <mergeCell ref="C23:D23"/>
    <mergeCell ref="H23:I23"/>
    <mergeCell ref="C24:F24"/>
    <mergeCell ref="H24:K24"/>
    <mergeCell ref="C12:F12"/>
    <mergeCell ref="H12:K12"/>
    <mergeCell ref="C4:K4"/>
    <mergeCell ref="B5:F5"/>
    <mergeCell ref="G5:K5"/>
    <mergeCell ref="C11:D11"/>
    <mergeCell ref="H11:I11"/>
    <mergeCell ref="C25:E25"/>
    <mergeCell ref="H25:J25"/>
    <mergeCell ref="B16:K16"/>
    <mergeCell ref="B17:K17"/>
    <mergeCell ref="C40:K40"/>
    <mergeCell ref="B54:K54"/>
    <mergeCell ref="B55:K55"/>
    <mergeCell ref="B66:K66"/>
    <mergeCell ref="B28:K28"/>
    <mergeCell ref="B29:K29"/>
    <mergeCell ref="B30:K30"/>
    <mergeCell ref="B31:K31"/>
    <mergeCell ref="B41:F41"/>
    <mergeCell ref="G41:K41"/>
    <mergeCell ref="B42:K42"/>
    <mergeCell ref="B43:K43"/>
    <mergeCell ref="B65:F65"/>
    <mergeCell ref="G65:K65"/>
    <mergeCell ref="C52:K52"/>
    <mergeCell ref="B37:J37"/>
    <mergeCell ref="B49:J49"/>
    <mergeCell ref="B61:J61"/>
    <mergeCell ref="L59:L60"/>
    <mergeCell ref="L69:L70"/>
    <mergeCell ref="L71:L72"/>
    <mergeCell ref="L81:L82"/>
    <mergeCell ref="L83:L84"/>
    <mergeCell ref="L33:L34"/>
    <mergeCell ref="L35:L36"/>
    <mergeCell ref="L45:L46"/>
    <mergeCell ref="L47:L48"/>
    <mergeCell ref="L57:L58"/>
    <mergeCell ref="L120:L121"/>
    <mergeCell ref="L130:L131"/>
    <mergeCell ref="L132:L133"/>
    <mergeCell ref="L142:L143"/>
    <mergeCell ref="L144:L145"/>
    <mergeCell ref="L93:L94"/>
    <mergeCell ref="L95:L96"/>
    <mergeCell ref="L105:L106"/>
    <mergeCell ref="L107:L108"/>
    <mergeCell ref="L118:L119"/>
    <mergeCell ref="L180:L181"/>
    <mergeCell ref="L190:L191"/>
    <mergeCell ref="L192:L193"/>
    <mergeCell ref="L202:L203"/>
    <mergeCell ref="L204:L205"/>
    <mergeCell ref="L154:L155"/>
    <mergeCell ref="L156:L157"/>
    <mergeCell ref="L166:L167"/>
    <mergeCell ref="L168:L169"/>
    <mergeCell ref="L178:L179"/>
    <mergeCell ref="L240:L241"/>
    <mergeCell ref="L250:L251"/>
    <mergeCell ref="L252:L253"/>
    <mergeCell ref="L262:L263"/>
    <mergeCell ref="L264:L265"/>
    <mergeCell ref="L214:L215"/>
    <mergeCell ref="L216:L217"/>
    <mergeCell ref="L226:L227"/>
    <mergeCell ref="L228:L229"/>
    <mergeCell ref="L238:L239"/>
  </mergeCells>
  <conditionalFormatting sqref="C7:D10">
    <cfRule type="cellIs" dxfId="43" priority="97" operator="greaterThan">
      <formula>149</formula>
    </cfRule>
  </conditionalFormatting>
  <conditionalFormatting sqref="C19:D22">
    <cfRule type="cellIs" dxfId="42" priority="95" operator="greaterThan">
      <formula>149</formula>
    </cfRule>
  </conditionalFormatting>
  <conditionalFormatting sqref="C33:D36">
    <cfRule type="cellIs" dxfId="41" priority="79" operator="greaterThan">
      <formula>149</formula>
    </cfRule>
  </conditionalFormatting>
  <conditionalFormatting sqref="C45:D48">
    <cfRule type="cellIs" dxfId="40" priority="39" operator="greaterThan">
      <formula>149</formula>
    </cfRule>
  </conditionalFormatting>
  <conditionalFormatting sqref="C57:D60">
    <cfRule type="cellIs" dxfId="39" priority="37" operator="greaterThan">
      <formula>149</formula>
    </cfRule>
  </conditionalFormatting>
  <conditionalFormatting sqref="C69:D72">
    <cfRule type="cellIs" dxfId="38" priority="35" operator="greaterThan">
      <formula>149</formula>
    </cfRule>
  </conditionalFormatting>
  <conditionalFormatting sqref="C81:D84">
    <cfRule type="cellIs" dxfId="37" priority="33" operator="greaterThan">
      <formula>149</formula>
    </cfRule>
  </conditionalFormatting>
  <conditionalFormatting sqref="C93:D96">
    <cfRule type="cellIs" dxfId="36" priority="31" operator="greaterThan">
      <formula>149</formula>
    </cfRule>
  </conditionalFormatting>
  <conditionalFormatting sqref="C105:D108">
    <cfRule type="cellIs" dxfId="35" priority="29" operator="greaterThan">
      <formula>149</formula>
    </cfRule>
  </conditionalFormatting>
  <conditionalFormatting sqref="C118:D121">
    <cfRule type="cellIs" dxfId="34" priority="27" operator="greaterThan">
      <formula>149</formula>
    </cfRule>
  </conditionalFormatting>
  <conditionalFormatting sqref="C130:D133">
    <cfRule type="cellIs" dxfId="33" priority="25" operator="greaterThan">
      <formula>149</formula>
    </cfRule>
  </conditionalFormatting>
  <conditionalFormatting sqref="C142:D145">
    <cfRule type="cellIs" dxfId="32" priority="23" operator="greaterThan">
      <formula>149</formula>
    </cfRule>
  </conditionalFormatting>
  <conditionalFormatting sqref="C154:D157">
    <cfRule type="cellIs" dxfId="31" priority="21" operator="greaterThan">
      <formula>149</formula>
    </cfRule>
  </conditionalFormatting>
  <conditionalFormatting sqref="C166:D169">
    <cfRule type="cellIs" dxfId="30" priority="19" operator="greaterThan">
      <formula>149</formula>
    </cfRule>
  </conditionalFormatting>
  <conditionalFormatting sqref="C178:D181">
    <cfRule type="cellIs" dxfId="29" priority="17" operator="greaterThan">
      <formula>149</formula>
    </cfRule>
  </conditionalFormatting>
  <conditionalFormatting sqref="C190:D193">
    <cfRule type="cellIs" dxfId="28" priority="15" operator="greaterThan">
      <formula>149</formula>
    </cfRule>
  </conditionalFormatting>
  <conditionalFormatting sqref="C202:D205">
    <cfRule type="cellIs" dxfId="27" priority="13" operator="greaterThan">
      <formula>149</formula>
    </cfRule>
  </conditionalFormatting>
  <conditionalFormatting sqref="C214:D217">
    <cfRule type="cellIs" dxfId="26" priority="11" operator="greaterThan">
      <formula>149</formula>
    </cfRule>
  </conditionalFormatting>
  <conditionalFormatting sqref="C226:D229">
    <cfRule type="cellIs" dxfId="25" priority="9" operator="greaterThan">
      <formula>149</formula>
    </cfRule>
  </conditionalFormatting>
  <conditionalFormatting sqref="C238:D241">
    <cfRule type="cellIs" dxfId="24" priority="7" operator="greaterThan">
      <formula>149</formula>
    </cfRule>
  </conditionalFormatting>
  <conditionalFormatting sqref="C250:D253">
    <cfRule type="cellIs" dxfId="23" priority="5" operator="greaterThan">
      <formula>149</formula>
    </cfRule>
  </conditionalFormatting>
  <conditionalFormatting sqref="C262:D265">
    <cfRule type="cellIs" dxfId="22" priority="3" operator="greaterThan">
      <formula>149</formula>
    </cfRule>
  </conditionalFormatting>
  <conditionalFormatting sqref="H7:I10">
    <cfRule type="cellIs" dxfId="21" priority="96" operator="greaterThan">
      <formula>149</formula>
    </cfRule>
  </conditionalFormatting>
  <conditionalFormatting sqref="H19:I22">
    <cfRule type="cellIs" dxfId="20" priority="94" operator="greaterThan">
      <formula>149</formula>
    </cfRule>
  </conditionalFormatting>
  <conditionalFormatting sqref="H33:I36">
    <cfRule type="cellIs" dxfId="19" priority="78" operator="greaterThan">
      <formula>149</formula>
    </cfRule>
  </conditionalFormatting>
  <conditionalFormatting sqref="H45:I48">
    <cfRule type="cellIs" dxfId="18" priority="38" operator="greaterThan">
      <formula>149</formula>
    </cfRule>
  </conditionalFormatting>
  <conditionalFormatting sqref="H57:I60">
    <cfRule type="cellIs" dxfId="17" priority="36" operator="greaterThan">
      <formula>149</formula>
    </cfRule>
  </conditionalFormatting>
  <conditionalFormatting sqref="H69:I72">
    <cfRule type="cellIs" dxfId="16" priority="34" operator="greaterThan">
      <formula>149</formula>
    </cfRule>
  </conditionalFormatting>
  <conditionalFormatting sqref="H81:I84">
    <cfRule type="cellIs" dxfId="15" priority="32" operator="greaterThan">
      <formula>149</formula>
    </cfRule>
  </conditionalFormatting>
  <conditionalFormatting sqref="H93:I96">
    <cfRule type="cellIs" dxfId="14" priority="30" operator="greaterThan">
      <formula>149</formula>
    </cfRule>
  </conditionalFormatting>
  <conditionalFormatting sqref="H105:I108">
    <cfRule type="cellIs" dxfId="13" priority="28" operator="greaterThan">
      <formula>149</formula>
    </cfRule>
  </conditionalFormatting>
  <conditionalFormatting sqref="H118:I121">
    <cfRule type="cellIs" dxfId="12" priority="26" operator="greaterThan">
      <formula>149</formula>
    </cfRule>
  </conditionalFormatting>
  <conditionalFormatting sqref="H130:I133">
    <cfRule type="cellIs" dxfId="11" priority="24" operator="greaterThan">
      <formula>149</formula>
    </cfRule>
  </conditionalFormatting>
  <conditionalFormatting sqref="H142:I145">
    <cfRule type="cellIs" dxfId="10" priority="22" operator="greaterThan">
      <formula>149</formula>
    </cfRule>
  </conditionalFormatting>
  <conditionalFormatting sqref="H154:I157">
    <cfRule type="cellIs" dxfId="9" priority="20" operator="greaterThan">
      <formula>149</formula>
    </cfRule>
  </conditionalFormatting>
  <conditionalFormatting sqref="H166:I169">
    <cfRule type="cellIs" dxfId="8" priority="18" operator="greaterThan">
      <formula>149</formula>
    </cfRule>
  </conditionalFormatting>
  <conditionalFormatting sqref="H178:I181">
    <cfRule type="cellIs" dxfId="7" priority="16" operator="greaterThan">
      <formula>149</formula>
    </cfRule>
  </conditionalFormatting>
  <conditionalFormatting sqref="H190:I193">
    <cfRule type="cellIs" dxfId="6" priority="14" operator="greaterThan">
      <formula>149</formula>
    </cfRule>
  </conditionalFormatting>
  <conditionalFormatting sqref="H202:I205">
    <cfRule type="cellIs" dxfId="5" priority="12" operator="greaterThan">
      <formula>149</formula>
    </cfRule>
  </conditionalFormatting>
  <conditionalFormatting sqref="H214:I217">
    <cfRule type="cellIs" dxfId="4" priority="10" operator="greaterThan">
      <formula>149</formula>
    </cfRule>
  </conditionalFormatting>
  <conditionalFormatting sqref="H226:I229">
    <cfRule type="cellIs" dxfId="3" priority="8" operator="greaterThan">
      <formula>149</formula>
    </cfRule>
  </conditionalFormatting>
  <conditionalFormatting sqref="H238:I241">
    <cfRule type="cellIs" dxfId="2" priority="6" operator="greaterThan">
      <formula>149</formula>
    </cfRule>
  </conditionalFormatting>
  <conditionalFormatting sqref="H250:I253">
    <cfRule type="cellIs" dxfId="1" priority="4" operator="greaterThan">
      <formula>149</formula>
    </cfRule>
  </conditionalFormatting>
  <conditionalFormatting sqref="H262:I265">
    <cfRule type="cellIs" dxfId="0" priority="1" operator="greaterThan">
      <formula>149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4EE1-0C12-464A-99CE-32DF0600C23C}">
  <dimension ref="A1:N66"/>
  <sheetViews>
    <sheetView tabSelected="1" topLeftCell="A5" zoomScaleNormal="100" workbookViewId="0">
      <selection activeCell="C18" sqref="C18"/>
    </sheetView>
  </sheetViews>
  <sheetFormatPr defaultColWidth="9.125" defaultRowHeight="15"/>
  <cols>
    <col min="1" max="1" width="9" style="1" customWidth="1"/>
    <col min="2" max="2" width="23.75" style="38" bestFit="1" customWidth="1"/>
    <col min="3" max="3" width="19" style="1" bestFit="1" customWidth="1"/>
    <col min="4" max="4" width="13.875" style="39" bestFit="1" customWidth="1"/>
    <col min="5" max="5" width="7.875" style="1" customWidth="1"/>
    <col min="6" max="6" width="8.375" style="1" bestFit="1" customWidth="1"/>
    <col min="7" max="7" width="48.625" style="38" customWidth="1"/>
    <col min="8" max="8" width="19" style="38" bestFit="1" customWidth="1"/>
    <col min="9" max="9" width="13.875" style="39" bestFit="1" customWidth="1"/>
    <col min="10" max="10" width="13.125" style="1" customWidth="1"/>
    <col min="11" max="11" width="8.375" style="1" bestFit="1" customWidth="1"/>
    <col min="12" max="12" width="32.75" style="1" customWidth="1"/>
    <col min="13" max="13" width="16.375" style="36" bestFit="1" customWidth="1"/>
    <col min="14" max="16384" width="9.125" style="1"/>
  </cols>
  <sheetData>
    <row r="1" spans="1:13" ht="61.5">
      <c r="A1" s="33" t="s">
        <v>49</v>
      </c>
    </row>
    <row r="3" spans="1:13" s="35" customFormat="1" ht="46.5">
      <c r="A3" s="103" t="s">
        <v>45</v>
      </c>
      <c r="B3" s="103"/>
      <c r="C3" s="34"/>
      <c r="D3" s="40"/>
      <c r="F3" s="103" t="s">
        <v>47</v>
      </c>
      <c r="G3" s="103"/>
      <c r="H3" s="34"/>
      <c r="I3" s="40"/>
      <c r="K3" s="103" t="s">
        <v>48</v>
      </c>
      <c r="L3" s="103"/>
      <c r="M3" s="34"/>
    </row>
    <row r="5" spans="1:13" s="53" customFormat="1" ht="26.25">
      <c r="A5" s="50" t="s">
        <v>93</v>
      </c>
      <c r="B5" s="52" t="s">
        <v>46</v>
      </c>
      <c r="C5" s="50" t="s">
        <v>118</v>
      </c>
      <c r="D5" s="54" t="s">
        <v>53</v>
      </c>
      <c r="E5" s="50"/>
      <c r="F5" s="50" t="s">
        <v>93</v>
      </c>
      <c r="G5" s="52" t="s">
        <v>46</v>
      </c>
      <c r="H5" s="52" t="s">
        <v>118</v>
      </c>
      <c r="I5" s="54" t="s">
        <v>53</v>
      </c>
      <c r="J5" s="50"/>
      <c r="K5" s="50" t="s">
        <v>93</v>
      </c>
      <c r="L5" s="50" t="s">
        <v>46</v>
      </c>
      <c r="M5" s="51" t="s">
        <v>53</v>
      </c>
    </row>
    <row r="6" spans="1:13" s="45" customFormat="1" ht="21">
      <c r="A6" s="63" t="s">
        <v>10</v>
      </c>
      <c r="B6" s="64" t="str">
        <f>+Csapatok!B130</f>
        <v>Berkes Ferenc</v>
      </c>
      <c r="C6" s="63" t="str">
        <f>+Csapatok!B127</f>
        <v>Paks 2</v>
      </c>
      <c r="D6" s="65">
        <f>+Csapatok!K130</f>
        <v>559</v>
      </c>
      <c r="F6" s="63" t="s">
        <v>10</v>
      </c>
      <c r="G6" s="66" t="s">
        <v>139</v>
      </c>
      <c r="H6" s="66" t="str">
        <f>+Csapatok!B127</f>
        <v>Paks 2</v>
      </c>
      <c r="I6" s="65">
        <f>+Csapatok!L130</f>
        <v>1065</v>
      </c>
      <c r="K6" s="56" t="s">
        <v>10</v>
      </c>
      <c r="L6" s="56" t="str">
        <f>+Csapatok!B163</f>
        <v>Játéköröm Budapest</v>
      </c>
      <c r="M6" s="62">
        <f>+Csapatok!K170</f>
        <v>2039</v>
      </c>
    </row>
    <row r="7" spans="1:13" s="45" customFormat="1" ht="30" customHeight="1">
      <c r="A7" s="56" t="s">
        <v>11</v>
      </c>
      <c r="B7" s="58" t="s">
        <v>185</v>
      </c>
      <c r="C7" s="56" t="s">
        <v>177</v>
      </c>
      <c r="D7" s="59">
        <v>555</v>
      </c>
      <c r="F7" s="56" t="s">
        <v>11</v>
      </c>
      <c r="G7" s="61" t="s">
        <v>101</v>
      </c>
      <c r="H7" s="61" t="str">
        <f>+Csapatok!B42</f>
        <v>Atlasz Pápa</v>
      </c>
      <c r="I7" s="59">
        <f>+Csapatok!L45</f>
        <v>1061</v>
      </c>
      <c r="K7" s="56" t="s">
        <v>11</v>
      </c>
      <c r="L7" s="56" t="str">
        <f>+Csapatok!B42</f>
        <v>Atlasz Pápa</v>
      </c>
      <c r="M7" s="62">
        <f>+Csapatok!K49</f>
        <v>2033</v>
      </c>
    </row>
    <row r="8" spans="1:13" s="45" customFormat="1" ht="42">
      <c r="A8" s="56" t="s">
        <v>12</v>
      </c>
      <c r="B8" s="58" t="s">
        <v>207</v>
      </c>
      <c r="C8" s="60" t="s">
        <v>40</v>
      </c>
      <c r="D8" s="59">
        <f>+Csapatok!K265</f>
        <v>541</v>
      </c>
      <c r="F8" s="56" t="s">
        <v>12</v>
      </c>
      <c r="G8" s="61" t="s">
        <v>156</v>
      </c>
      <c r="H8" s="61" t="str">
        <f>+Csapatok!B163</f>
        <v>Játéköröm Budapest</v>
      </c>
      <c r="I8" s="59">
        <f>+Csapatok!L166</f>
        <v>1034</v>
      </c>
      <c r="K8" s="56" t="s">
        <v>12</v>
      </c>
      <c r="L8" s="56" t="s">
        <v>177</v>
      </c>
      <c r="M8" s="62">
        <v>2029</v>
      </c>
    </row>
    <row r="9" spans="1:13" s="45" customFormat="1" ht="21">
      <c r="A9" s="45" t="s">
        <v>13</v>
      </c>
      <c r="B9" s="42" t="str">
        <f>+Csapatok!B154</f>
        <v>Koncsik József</v>
      </c>
      <c r="C9" s="45" t="str">
        <f>+Csapatok!B151</f>
        <v>Vegyesnégyes Budapest</v>
      </c>
      <c r="D9" s="43">
        <f>+Csapatok!K154</f>
        <v>539</v>
      </c>
      <c r="F9" s="45" t="s">
        <v>13</v>
      </c>
      <c r="G9" s="44" t="s">
        <v>189</v>
      </c>
      <c r="H9" s="45" t="s">
        <v>177</v>
      </c>
      <c r="I9" s="43">
        <v>1033</v>
      </c>
      <c r="K9" s="67" t="s">
        <v>13</v>
      </c>
      <c r="L9" s="67" t="str">
        <f>+Csapatok!B127</f>
        <v>Paks 2</v>
      </c>
      <c r="M9" s="68">
        <f>+Csapatok!K134</f>
        <v>2020</v>
      </c>
    </row>
    <row r="10" spans="1:13" s="45" customFormat="1" ht="21">
      <c r="A10" s="45" t="s">
        <v>14</v>
      </c>
      <c r="B10" s="42" t="str">
        <f>+Csapatok!B46</f>
        <v>Nagy Szabolcs</v>
      </c>
      <c r="C10" s="45" t="str">
        <f>+Csapatok!B42</f>
        <v>Atlasz Pápa</v>
      </c>
      <c r="D10" s="43">
        <f>+Csapatok!K46</f>
        <v>537</v>
      </c>
      <c r="F10" s="45" t="s">
        <v>14</v>
      </c>
      <c r="G10" s="42" t="s">
        <v>197</v>
      </c>
      <c r="H10" s="45" t="s">
        <v>38</v>
      </c>
      <c r="I10" s="43">
        <v>1030</v>
      </c>
      <c r="K10" s="45" t="s">
        <v>14</v>
      </c>
      <c r="L10" s="45" t="s">
        <v>40</v>
      </c>
      <c r="M10" s="46">
        <f>+Csapatok!K266</f>
        <v>2003</v>
      </c>
    </row>
    <row r="11" spans="1:13" s="45" customFormat="1" ht="42">
      <c r="A11" s="45" t="s">
        <v>15</v>
      </c>
      <c r="B11" s="42" t="s">
        <v>181</v>
      </c>
      <c r="C11" s="45" t="s">
        <v>176</v>
      </c>
      <c r="D11" s="43">
        <v>531</v>
      </c>
      <c r="F11" s="45" t="s">
        <v>15</v>
      </c>
      <c r="G11" s="44" t="s">
        <v>151</v>
      </c>
      <c r="H11" s="44" t="str">
        <f>+Csapatok!B151</f>
        <v>Vegyesnégyes Budapest</v>
      </c>
      <c r="I11" s="43">
        <f>+Csapatok!L154</f>
        <v>1012</v>
      </c>
      <c r="K11" s="45" t="s">
        <v>15</v>
      </c>
      <c r="L11" s="45" t="s">
        <v>38</v>
      </c>
      <c r="M11" s="46">
        <v>1988</v>
      </c>
    </row>
    <row r="12" spans="1:13" s="45" customFormat="1" ht="21">
      <c r="A12" s="45" t="s">
        <v>16</v>
      </c>
      <c r="B12" s="42" t="str">
        <f>+Csapatok!B70</f>
        <v>Hajtó Zoltán</v>
      </c>
      <c r="C12" s="45" t="str">
        <f>+Csapatok!B66</f>
        <v>Hajtó Család Várpalota</v>
      </c>
      <c r="D12" s="43">
        <f>+Csapatok!K70</f>
        <v>529</v>
      </c>
      <c r="F12" s="45" t="s">
        <v>16</v>
      </c>
      <c r="G12" s="42" t="s">
        <v>209</v>
      </c>
      <c r="H12" s="57" t="s">
        <v>40</v>
      </c>
      <c r="I12" s="43">
        <f>+Csapatok!L264</f>
        <v>1012</v>
      </c>
      <c r="K12" s="45" t="s">
        <v>16</v>
      </c>
      <c r="L12" s="45" t="str">
        <f>+Csapatok!B54</f>
        <v>Huntsman Pétfürdő</v>
      </c>
      <c r="M12" s="46">
        <f>+Csapatok!K61</f>
        <v>1961</v>
      </c>
    </row>
    <row r="13" spans="1:13" s="45" customFormat="1" ht="42">
      <c r="A13" s="45" t="s">
        <v>17</v>
      </c>
      <c r="B13" s="42" t="str">
        <f>+Csapatok!B45</f>
        <v>Szűcs Attila</v>
      </c>
      <c r="C13" s="45" t="str">
        <f>+Csapatok!B42</f>
        <v>Atlasz Pápa</v>
      </c>
      <c r="D13" s="43">
        <f>+Csapatok!K45</f>
        <v>524</v>
      </c>
      <c r="F13" s="45" t="s">
        <v>17</v>
      </c>
      <c r="G13" s="44" t="s">
        <v>192</v>
      </c>
      <c r="H13" s="44" t="str">
        <f>+Csapatok!B163</f>
        <v>Játéköröm Budapest</v>
      </c>
      <c r="I13" s="43">
        <f>+Csapatok!L168</f>
        <v>1005</v>
      </c>
      <c r="K13" s="45" t="s">
        <v>17</v>
      </c>
      <c r="L13" s="45" t="str">
        <f>+Csapatok!B151</f>
        <v>Vegyesnégyes Budapest</v>
      </c>
      <c r="M13" s="46">
        <f>+Csapatok!K158</f>
        <v>1959</v>
      </c>
    </row>
    <row r="14" spans="1:13" s="45" customFormat="1" ht="42">
      <c r="A14" s="45" t="s">
        <v>18</v>
      </c>
      <c r="B14" s="42" t="s">
        <v>195</v>
      </c>
      <c r="C14" s="45" t="s">
        <v>38</v>
      </c>
      <c r="D14" s="43">
        <v>521</v>
      </c>
      <c r="F14" s="45" t="s">
        <v>18</v>
      </c>
      <c r="G14" s="44" t="s">
        <v>107</v>
      </c>
      <c r="H14" s="44" t="str">
        <f>+Csapatok!B54</f>
        <v>Huntsman Pétfürdő</v>
      </c>
      <c r="I14" s="43">
        <f>+Csapatok!L59</f>
        <v>1004</v>
      </c>
      <c r="K14" s="45" t="s">
        <v>18</v>
      </c>
      <c r="L14" s="45" t="str">
        <f>+Csapatok!B66</f>
        <v>Hajtó Család Várpalota</v>
      </c>
      <c r="M14" s="46">
        <f>+Csapatok!K73</f>
        <v>1921</v>
      </c>
    </row>
    <row r="15" spans="1:13" s="45" customFormat="1" ht="21">
      <c r="A15" s="45" t="s">
        <v>19</v>
      </c>
      <c r="B15" s="42" t="str">
        <f>+Csapatok!B83</f>
        <v>Kovács Zoltán</v>
      </c>
      <c r="C15" s="45" t="str">
        <f>+Csapatok!B78</f>
        <v>Sportkedvelők Székesfehérvár</v>
      </c>
      <c r="D15" s="43">
        <f>+Csapatok!K83</f>
        <v>516</v>
      </c>
      <c r="F15" s="45" t="s">
        <v>19</v>
      </c>
      <c r="G15" s="44" t="s">
        <v>190</v>
      </c>
      <c r="H15" s="45" t="s">
        <v>177</v>
      </c>
      <c r="I15" s="43">
        <v>996</v>
      </c>
      <c r="K15" s="45" t="s">
        <v>19</v>
      </c>
      <c r="L15" s="45" t="s">
        <v>39</v>
      </c>
      <c r="M15" s="46">
        <f>+Csapatok!K254</f>
        <v>1883</v>
      </c>
    </row>
    <row r="16" spans="1:13" s="45" customFormat="1" ht="21">
      <c r="A16" s="45" t="s">
        <v>20</v>
      </c>
      <c r="B16" s="42" t="s">
        <v>205</v>
      </c>
      <c r="C16" s="57" t="s">
        <v>40</v>
      </c>
      <c r="D16" s="43">
        <f>+Csapatok!K263</f>
        <v>515</v>
      </c>
      <c r="F16" s="45" t="s">
        <v>20</v>
      </c>
      <c r="G16" s="42" t="s">
        <v>208</v>
      </c>
      <c r="H16" s="57" t="s">
        <v>40</v>
      </c>
      <c r="I16" s="43">
        <f>+Csapatok!L262</f>
        <v>991</v>
      </c>
      <c r="K16" s="67" t="s">
        <v>20</v>
      </c>
      <c r="L16" s="67" t="str">
        <f>+Csapatok!B115</f>
        <v>Paks 1</v>
      </c>
      <c r="M16" s="68">
        <f>+Csapatok!K122</f>
        <v>1856</v>
      </c>
    </row>
    <row r="17" spans="1:14" s="45" customFormat="1" ht="42">
      <c r="A17" s="67" t="s">
        <v>21</v>
      </c>
      <c r="B17" s="69" t="str">
        <f>+Csapatok!B133</f>
        <v>Szalai János</v>
      </c>
      <c r="C17" s="67" t="str">
        <f>+Csapatok!B127</f>
        <v>Paks 2</v>
      </c>
      <c r="D17" s="70">
        <f>+Csapatok!K133</f>
        <v>514</v>
      </c>
      <c r="F17" s="45" t="s">
        <v>21</v>
      </c>
      <c r="G17" s="44" t="s">
        <v>113</v>
      </c>
      <c r="H17" s="44" t="str">
        <f>+Csapatok!B66</f>
        <v>Hajtó Család Várpalota</v>
      </c>
      <c r="I17" s="43">
        <f>+Csapatok!L69</f>
        <v>987</v>
      </c>
      <c r="K17" s="45" t="s">
        <v>21</v>
      </c>
      <c r="L17" s="45" t="str">
        <f>+Csapatok!B90</f>
        <v>Palota Mix Várpalota</v>
      </c>
      <c r="M17" s="46">
        <f>+Csapatok!K97</f>
        <v>1790</v>
      </c>
    </row>
    <row r="18" spans="1:14" s="45" customFormat="1" ht="42">
      <c r="A18" s="105" t="s">
        <v>22</v>
      </c>
      <c r="B18" s="106" t="str">
        <f>+Csapatok!B156</f>
        <v>Berkes Sándor</v>
      </c>
      <c r="C18" s="45" t="s">
        <v>219</v>
      </c>
      <c r="D18" s="107">
        <f>+Csapatok!K156</f>
        <v>514</v>
      </c>
      <c r="F18" s="45" t="s">
        <v>22</v>
      </c>
      <c r="G18" s="44" t="s">
        <v>119</v>
      </c>
      <c r="H18" s="44" t="str">
        <f>+Csapatok!B78</f>
        <v>Sportkedvelők Székesfehérvár</v>
      </c>
      <c r="I18" s="43">
        <f>+Csapatok!L83</f>
        <v>985</v>
      </c>
      <c r="K18" s="45" t="s">
        <v>22</v>
      </c>
      <c r="L18" s="45" t="s">
        <v>37</v>
      </c>
      <c r="M18" s="46">
        <v>1781</v>
      </c>
    </row>
    <row r="19" spans="1:14" s="45" customFormat="1" ht="21">
      <c r="A19" s="45" t="s">
        <v>23</v>
      </c>
      <c r="B19" s="42" t="s">
        <v>188</v>
      </c>
      <c r="C19" s="45" t="s">
        <v>177</v>
      </c>
      <c r="D19" s="43">
        <v>514</v>
      </c>
      <c r="F19" s="45" t="s">
        <v>23</v>
      </c>
      <c r="G19" s="44" t="s">
        <v>102</v>
      </c>
      <c r="H19" s="44" t="str">
        <f>+Csapatok!B42</f>
        <v>Atlasz Pápa</v>
      </c>
      <c r="I19" s="43">
        <f>+Csapatok!L47</f>
        <v>972</v>
      </c>
      <c r="K19" s="45" t="s">
        <v>23</v>
      </c>
      <c r="L19" s="45" t="s">
        <v>176</v>
      </c>
      <c r="M19" s="46">
        <v>1663</v>
      </c>
    </row>
    <row r="20" spans="1:14" s="45" customFormat="1" ht="21">
      <c r="A20" s="45" t="s">
        <v>24</v>
      </c>
      <c r="B20" s="42" t="str">
        <f>+Csapatok!B59</f>
        <v>Koczor Zoltán</v>
      </c>
      <c r="C20" s="45" t="str">
        <f>+Csapatok!B54</f>
        <v>Huntsman Pétfürdő</v>
      </c>
      <c r="D20" s="43">
        <f>+Csapatok!K59</f>
        <v>512</v>
      </c>
      <c r="F20" s="45" t="s">
        <v>24</v>
      </c>
      <c r="G20" s="44" t="s">
        <v>202</v>
      </c>
      <c r="H20" s="44" t="s">
        <v>39</v>
      </c>
      <c r="I20" s="43">
        <f>+Csapatok!L250</f>
        <v>961</v>
      </c>
      <c r="K20" s="45" t="s">
        <v>24</v>
      </c>
      <c r="L20" s="45" t="str">
        <f>+Csapatok!B78</f>
        <v>Sportkedvelők Székesfehérvár</v>
      </c>
      <c r="M20" s="46">
        <f>+Csapatok!K85</f>
        <v>1332</v>
      </c>
      <c r="N20" s="45" t="s">
        <v>210</v>
      </c>
    </row>
    <row r="21" spans="1:14" s="45" customFormat="1" ht="21">
      <c r="A21" s="45" t="s">
        <v>25</v>
      </c>
      <c r="B21" s="42" t="s">
        <v>196</v>
      </c>
      <c r="C21" s="45" t="s">
        <v>38</v>
      </c>
      <c r="D21" s="43">
        <v>509</v>
      </c>
      <c r="F21" s="45" t="s">
        <v>25</v>
      </c>
      <c r="G21" s="44" t="s">
        <v>179</v>
      </c>
      <c r="H21" s="44" t="s">
        <v>176</v>
      </c>
      <c r="I21" s="43">
        <v>959</v>
      </c>
      <c r="K21" s="45" t="s">
        <v>25</v>
      </c>
      <c r="L21" s="45" t="str">
        <f>+Csapatok!B102</f>
        <v>Femina Budapest</v>
      </c>
      <c r="M21" s="46">
        <f>+Csapatok!K109</f>
        <v>1191</v>
      </c>
      <c r="N21" s="45" t="s">
        <v>210</v>
      </c>
    </row>
    <row r="22" spans="1:14" s="45" customFormat="1" ht="21">
      <c r="A22" s="45" t="s">
        <v>26</v>
      </c>
      <c r="B22" s="42" t="s">
        <v>172</v>
      </c>
      <c r="C22" s="45" t="s">
        <v>37</v>
      </c>
      <c r="D22" s="43">
        <v>508</v>
      </c>
      <c r="F22" s="45" t="s">
        <v>26</v>
      </c>
      <c r="G22" s="42" t="s">
        <v>198</v>
      </c>
      <c r="H22" s="45" t="s">
        <v>38</v>
      </c>
      <c r="I22" s="43">
        <v>958</v>
      </c>
      <c r="M22" s="46"/>
    </row>
    <row r="23" spans="1:14" s="45" customFormat="1" ht="42">
      <c r="A23" s="67" t="s">
        <v>27</v>
      </c>
      <c r="B23" s="69" t="str">
        <f>+Csapatok!B131</f>
        <v>Jankovics Milán</v>
      </c>
      <c r="C23" s="67" t="str">
        <f>+Csapatok!B127</f>
        <v>Paks 2</v>
      </c>
      <c r="D23" s="70">
        <f>+Csapatok!K131</f>
        <v>506</v>
      </c>
      <c r="F23" s="45" t="s">
        <v>27</v>
      </c>
      <c r="G23" s="44" t="s">
        <v>108</v>
      </c>
      <c r="H23" s="44" t="str">
        <f>+Csapatok!B54</f>
        <v>Huntsman Pétfürdő</v>
      </c>
      <c r="I23" s="43">
        <f>+Csapatok!L57</f>
        <v>957</v>
      </c>
      <c r="M23" s="46"/>
    </row>
    <row r="24" spans="1:14" s="45" customFormat="1" ht="21">
      <c r="A24" s="45" t="s">
        <v>28</v>
      </c>
      <c r="B24" s="42" t="str">
        <f>+Csapatok!B48</f>
        <v>Szabó Róbert</v>
      </c>
      <c r="C24" s="45" t="str">
        <f>+Csapatok!B42</f>
        <v>Atlasz Pápa</v>
      </c>
      <c r="D24" s="43">
        <f>+Csapatok!K48</f>
        <v>505</v>
      </c>
      <c r="F24" s="67" t="s">
        <v>28</v>
      </c>
      <c r="G24" s="71" t="s">
        <v>140</v>
      </c>
      <c r="H24" s="71" t="str">
        <f>+Csapatok!B127</f>
        <v>Paks 2</v>
      </c>
      <c r="I24" s="70">
        <f>+Csapatok!L132</f>
        <v>955</v>
      </c>
      <c r="M24" s="46"/>
    </row>
    <row r="25" spans="1:14" s="45" customFormat="1" ht="42">
      <c r="A25" s="45" t="s">
        <v>29</v>
      </c>
      <c r="B25" s="42" t="str">
        <f>+Csapatok!B168</f>
        <v>Szakmajer Gerzson</v>
      </c>
      <c r="C25" s="45" t="str">
        <f>+Csapatok!B163</f>
        <v>Játéköröm Budapest</v>
      </c>
      <c r="D25" s="43">
        <f>+Csapatok!K168</f>
        <v>503</v>
      </c>
      <c r="F25" s="45" t="s">
        <v>29</v>
      </c>
      <c r="G25" s="44" t="s">
        <v>152</v>
      </c>
      <c r="H25" s="44" t="str">
        <f>+Csapatok!B151</f>
        <v>Vegyesnégyes Budapest</v>
      </c>
      <c r="I25" s="43">
        <f>+Csapatok!L156</f>
        <v>947</v>
      </c>
      <c r="M25" s="46"/>
    </row>
    <row r="26" spans="1:14" s="45" customFormat="1" ht="21">
      <c r="A26" s="45" t="s">
        <v>54</v>
      </c>
      <c r="B26" s="42" t="str">
        <f>+Csapatok!B169</f>
        <v>Ifj Vavrik József</v>
      </c>
      <c r="C26" s="45" t="str">
        <f>+Csapatok!B163</f>
        <v>Játéköröm Budapest</v>
      </c>
      <c r="D26" s="43">
        <f>+Csapatok!K169</f>
        <v>502</v>
      </c>
      <c r="F26" s="45" t="s">
        <v>54</v>
      </c>
      <c r="G26" s="42" t="s">
        <v>175</v>
      </c>
      <c r="H26" s="45" t="s">
        <v>37</v>
      </c>
      <c r="I26" s="43">
        <v>944</v>
      </c>
      <c r="M26" s="46"/>
    </row>
    <row r="27" spans="1:14" s="45" customFormat="1" ht="42">
      <c r="A27" s="45" t="s">
        <v>55</v>
      </c>
      <c r="B27" s="42" t="s">
        <v>182</v>
      </c>
      <c r="C27" s="45" t="s">
        <v>176</v>
      </c>
      <c r="D27" s="43">
        <v>493</v>
      </c>
      <c r="F27" s="45" t="s">
        <v>55</v>
      </c>
      <c r="G27" s="44" t="s">
        <v>123</v>
      </c>
      <c r="H27" s="44" t="str">
        <f>+Csapatok!B90</f>
        <v>Palota Mix Várpalota</v>
      </c>
      <c r="I27" s="43">
        <f>+Csapatok!L95</f>
        <v>941</v>
      </c>
      <c r="M27" s="46"/>
    </row>
    <row r="28" spans="1:14" s="45" customFormat="1" ht="42">
      <c r="A28" s="45" t="s">
        <v>56</v>
      </c>
      <c r="B28" s="42" t="str">
        <f>+Csapatok!B60</f>
        <v>Gáspár Zsolt</v>
      </c>
      <c r="C28" s="45" t="str">
        <f>+Csapatok!B54</f>
        <v>Huntsman Pétfürdő</v>
      </c>
      <c r="D28" s="43">
        <f>+Csapatok!K60</f>
        <v>492</v>
      </c>
      <c r="F28" s="45" t="s">
        <v>56</v>
      </c>
      <c r="G28" s="44" t="s">
        <v>114</v>
      </c>
      <c r="H28" s="44" t="str">
        <f>+Csapatok!B66</f>
        <v>Hajtó Család Várpalota</v>
      </c>
      <c r="I28" s="43">
        <f>+Csapatok!L71</f>
        <v>934</v>
      </c>
      <c r="M28" s="46"/>
    </row>
    <row r="29" spans="1:14" s="45" customFormat="1" ht="21">
      <c r="A29" s="45" t="s">
        <v>57</v>
      </c>
      <c r="B29" s="42" t="str">
        <f>+Csapatok!B95</f>
        <v>Medve Ádám</v>
      </c>
      <c r="C29" s="45" t="str">
        <f>+Csapatok!B90</f>
        <v>Palota Mix Várpalota</v>
      </c>
      <c r="D29" s="43">
        <f>+Csapatok!K95</f>
        <v>491</v>
      </c>
      <c r="F29" s="45" t="s">
        <v>57</v>
      </c>
      <c r="G29" s="44" t="s">
        <v>203</v>
      </c>
      <c r="H29" s="44" t="s">
        <v>39</v>
      </c>
      <c r="I29" s="43">
        <f>+Csapatok!L252</f>
        <v>922</v>
      </c>
      <c r="M29" s="46"/>
    </row>
    <row r="30" spans="1:14" s="45" customFormat="1" ht="21">
      <c r="A30" s="45" t="s">
        <v>58</v>
      </c>
      <c r="B30" s="42" t="str">
        <f>+Csapatok!B58</f>
        <v>Borbándi Szabolcs</v>
      </c>
      <c r="C30" s="45" t="str">
        <f>+Csapatok!B54</f>
        <v>Huntsman Pétfürdő</v>
      </c>
      <c r="D30" s="43">
        <f>+Csapatok!K58</f>
        <v>489</v>
      </c>
      <c r="F30" s="67" t="s">
        <v>58</v>
      </c>
      <c r="G30" s="71" t="s">
        <v>137</v>
      </c>
      <c r="H30" s="71" t="str">
        <f>+Csapatok!B115</f>
        <v>Paks 1</v>
      </c>
      <c r="I30" s="70">
        <f>+Csapatok!L120</f>
        <v>909</v>
      </c>
      <c r="M30" s="46"/>
    </row>
    <row r="31" spans="1:14" s="45" customFormat="1" ht="21">
      <c r="A31" s="45" t="s">
        <v>59</v>
      </c>
      <c r="B31" s="42" t="s">
        <v>199</v>
      </c>
      <c r="C31" s="45" t="s">
        <v>39</v>
      </c>
      <c r="D31" s="43">
        <f>+Csapatok!K250</f>
        <v>489</v>
      </c>
      <c r="F31" s="45" t="s">
        <v>59</v>
      </c>
      <c r="G31" s="42" t="s">
        <v>174</v>
      </c>
      <c r="H31" s="45" t="s">
        <v>37</v>
      </c>
      <c r="I31" s="43">
        <v>837</v>
      </c>
      <c r="M31" s="46"/>
    </row>
    <row r="32" spans="1:14" s="45" customFormat="1" ht="42">
      <c r="A32" s="45" t="s">
        <v>60</v>
      </c>
      <c r="B32" s="42" t="s">
        <v>194</v>
      </c>
      <c r="C32" s="45" t="s">
        <v>38</v>
      </c>
      <c r="D32" s="43">
        <v>488</v>
      </c>
      <c r="F32" s="45" t="s">
        <v>60</v>
      </c>
      <c r="G32" s="44" t="s">
        <v>128</v>
      </c>
      <c r="H32" s="44" t="str">
        <f>+Csapatok!B102</f>
        <v>Femina Budapest</v>
      </c>
      <c r="I32" s="43">
        <f>+Csapatok!L105</f>
        <v>768</v>
      </c>
      <c r="M32" s="46"/>
    </row>
    <row r="33" spans="1:13" s="45" customFormat="1" ht="21">
      <c r="A33" s="67" t="s">
        <v>61</v>
      </c>
      <c r="B33" s="69" t="str">
        <f>+Csapatok!B121</f>
        <v>Fenes László</v>
      </c>
      <c r="C33" s="67" t="str">
        <f>+Csapatok!B115</f>
        <v>Paks 1</v>
      </c>
      <c r="D33" s="70">
        <f>+Csapatok!K121</f>
        <v>486</v>
      </c>
      <c r="F33" s="45" t="s">
        <v>61</v>
      </c>
      <c r="G33" s="44" t="s">
        <v>178</v>
      </c>
      <c r="H33" s="45" t="s">
        <v>176</v>
      </c>
      <c r="I33" s="43">
        <v>704</v>
      </c>
      <c r="M33" s="46"/>
    </row>
    <row r="34" spans="1:13" s="45" customFormat="1" ht="21">
      <c r="A34" s="45" t="s">
        <v>62</v>
      </c>
      <c r="B34" s="42" t="str">
        <f>+Csapatok!B72</f>
        <v>Hajtó István</v>
      </c>
      <c r="C34" s="45" t="str">
        <f>+Csapatok!B66</f>
        <v>Hajtó Család Várpalota</v>
      </c>
      <c r="D34" s="43">
        <f>+Csapatok!K72</f>
        <v>484</v>
      </c>
      <c r="G34" s="44"/>
      <c r="H34" s="44"/>
      <c r="I34" s="43"/>
      <c r="M34" s="46"/>
    </row>
    <row r="35" spans="1:13" s="45" customFormat="1" ht="21">
      <c r="A35" s="45" t="s">
        <v>63</v>
      </c>
      <c r="B35" s="42" t="s">
        <v>201</v>
      </c>
      <c r="C35" s="45" t="s">
        <v>39</v>
      </c>
      <c r="D35" s="43">
        <f>+Csapatok!K253</f>
        <v>484</v>
      </c>
      <c r="G35" s="44"/>
      <c r="H35" s="44"/>
      <c r="I35" s="43"/>
      <c r="M35" s="46"/>
    </row>
    <row r="36" spans="1:13" s="45" customFormat="1" ht="21">
      <c r="A36" s="45" t="s">
        <v>64</v>
      </c>
      <c r="B36" s="42" t="str">
        <f>+Csapatok!B166</f>
        <v>József Gábor</v>
      </c>
      <c r="C36" s="45" t="str">
        <f>+Csapatok!B163</f>
        <v>Játéköröm Budapest</v>
      </c>
      <c r="D36" s="43">
        <f>+Csapatok!K166</f>
        <v>482</v>
      </c>
      <c r="G36" s="44"/>
      <c r="H36" s="44"/>
      <c r="I36" s="43"/>
      <c r="M36" s="46"/>
    </row>
    <row r="37" spans="1:13" s="45" customFormat="1" ht="21">
      <c r="A37" s="45" t="s">
        <v>65</v>
      </c>
      <c r="B37" s="42" t="s">
        <v>187</v>
      </c>
      <c r="C37" s="45" t="s">
        <v>177</v>
      </c>
      <c r="D37" s="43">
        <v>482</v>
      </c>
      <c r="G37" s="44"/>
      <c r="H37" s="44"/>
      <c r="I37" s="43"/>
      <c r="M37" s="46"/>
    </row>
    <row r="38" spans="1:13" s="45" customFormat="1" ht="21">
      <c r="A38" s="56" t="s">
        <v>66</v>
      </c>
      <c r="B38" s="42" t="s">
        <v>186</v>
      </c>
      <c r="C38" s="45" t="s">
        <v>177</v>
      </c>
      <c r="D38" s="43">
        <v>478</v>
      </c>
      <c r="G38" s="44"/>
      <c r="H38" s="44"/>
      <c r="I38" s="43"/>
      <c r="M38" s="46"/>
    </row>
    <row r="39" spans="1:13" s="45" customFormat="1" ht="21">
      <c r="A39" s="45" t="s">
        <v>67</v>
      </c>
      <c r="B39" s="42" t="s">
        <v>204</v>
      </c>
      <c r="C39" s="57" t="s">
        <v>40</v>
      </c>
      <c r="D39" s="43">
        <f>+Csapatok!K262</f>
        <v>476</v>
      </c>
      <c r="G39" s="44"/>
      <c r="H39" s="44"/>
      <c r="I39" s="43"/>
      <c r="M39" s="46"/>
    </row>
    <row r="40" spans="1:13" s="45" customFormat="1" ht="21">
      <c r="A40" s="45" t="s">
        <v>68</v>
      </c>
      <c r="B40" s="42" t="s">
        <v>200</v>
      </c>
      <c r="C40" s="45" t="s">
        <v>39</v>
      </c>
      <c r="D40" s="43">
        <f>+Csapatok!K251</f>
        <v>472</v>
      </c>
      <c r="G40" s="44"/>
      <c r="H40" s="44"/>
      <c r="I40" s="43"/>
      <c r="M40" s="46"/>
    </row>
    <row r="41" spans="1:13" s="45" customFormat="1" ht="21">
      <c r="A41" s="45" t="s">
        <v>69</v>
      </c>
      <c r="B41" s="42" t="s">
        <v>206</v>
      </c>
      <c r="C41" s="57" t="s">
        <v>40</v>
      </c>
      <c r="D41" s="43">
        <f>+Csapatok!K264</f>
        <v>471</v>
      </c>
      <c r="G41" s="44"/>
      <c r="H41" s="44"/>
      <c r="I41" s="43"/>
      <c r="M41" s="46"/>
    </row>
    <row r="42" spans="1:13" s="45" customFormat="1" ht="21">
      <c r="A42" s="45" t="s">
        <v>70</v>
      </c>
      <c r="B42" s="42" t="s">
        <v>193</v>
      </c>
      <c r="C42" s="45" t="s">
        <v>38</v>
      </c>
      <c r="D42" s="43">
        <v>470</v>
      </c>
      <c r="G42" s="44"/>
      <c r="H42" s="44"/>
      <c r="I42" s="43"/>
      <c r="M42" s="46"/>
    </row>
    <row r="43" spans="1:13" s="45" customFormat="1" ht="21">
      <c r="A43" s="45" t="s">
        <v>71</v>
      </c>
      <c r="B43" s="42" t="str">
        <f>+Csapatok!B84</f>
        <v>Turi Jenő</v>
      </c>
      <c r="C43" s="45" t="str">
        <f>+Csapatok!B78</f>
        <v>Sportkedvelők Székesfehérvár</v>
      </c>
      <c r="D43" s="43">
        <f>+Csapatok!K84</f>
        <v>469</v>
      </c>
      <c r="E43" s="57"/>
      <c r="G43" s="44"/>
      <c r="H43" s="44"/>
      <c r="I43" s="43"/>
      <c r="M43" s="46"/>
    </row>
    <row r="44" spans="1:13" s="45" customFormat="1" ht="21">
      <c r="A44" s="45" t="s">
        <v>72</v>
      </c>
      <c r="B44" s="42" t="str">
        <f>+Csapatok!B57</f>
        <v>Kiss Zsolt</v>
      </c>
      <c r="C44" s="45" t="str">
        <f>+Csapatok!B54</f>
        <v>Huntsman Pétfürdő</v>
      </c>
      <c r="D44" s="43">
        <f>+Csapatok!K57</f>
        <v>468</v>
      </c>
      <c r="G44" s="44"/>
      <c r="H44" s="44"/>
      <c r="I44" s="43"/>
      <c r="M44" s="46"/>
    </row>
    <row r="45" spans="1:13" s="45" customFormat="1" ht="21">
      <c r="A45" s="45" t="s">
        <v>73</v>
      </c>
      <c r="B45" s="42" t="str">
        <f>+Csapatok!B47</f>
        <v>Simon László</v>
      </c>
      <c r="C45" s="45" t="str">
        <f>+Csapatok!B42</f>
        <v>Atlasz Pápa</v>
      </c>
      <c r="D45" s="43">
        <f>+Csapatok!K47</f>
        <v>467</v>
      </c>
      <c r="G45" s="44"/>
      <c r="H45" s="44"/>
      <c r="I45" s="43"/>
      <c r="M45" s="46"/>
    </row>
    <row r="46" spans="1:13" s="45" customFormat="1" ht="21">
      <c r="A46" s="45" t="s">
        <v>74</v>
      </c>
      <c r="B46" s="42" t="str">
        <f>+Csapatok!B69</f>
        <v>Hajtó Krisztián</v>
      </c>
      <c r="C46" s="45" t="str">
        <f>+Csapatok!B66</f>
        <v>Hajtó Család Várpalota</v>
      </c>
      <c r="D46" s="43">
        <f>+Csapatok!K69</f>
        <v>458</v>
      </c>
      <c r="G46" s="44"/>
      <c r="H46" s="44"/>
      <c r="I46" s="43"/>
      <c r="M46" s="46"/>
    </row>
    <row r="47" spans="1:13" s="45" customFormat="1" ht="21">
      <c r="A47" s="45" t="s">
        <v>75</v>
      </c>
      <c r="B47" s="42" t="str">
        <f>+Csapatok!B71</f>
        <v>Varga Ferenc</v>
      </c>
      <c r="C47" s="45" t="str">
        <f>+Csapatok!B66</f>
        <v>Hajtó Család Várpalota</v>
      </c>
      <c r="D47" s="43">
        <f>+Csapatok!K71</f>
        <v>450</v>
      </c>
      <c r="G47" s="44"/>
      <c r="H47" s="44"/>
      <c r="I47" s="43"/>
      <c r="M47" s="46"/>
    </row>
    <row r="48" spans="1:13" s="45" customFormat="1" ht="21">
      <c r="A48" s="45" t="s">
        <v>76</v>
      </c>
      <c r="B48" s="42" t="str">
        <f>+Csapatok!B96</f>
        <v>Bécs Barnabás</v>
      </c>
      <c r="C48" s="45" t="str">
        <f>+Csapatok!B90</f>
        <v>Palota Mix Várpalota</v>
      </c>
      <c r="D48" s="43">
        <f>+Csapatok!K96</f>
        <v>450</v>
      </c>
      <c r="G48" s="44"/>
      <c r="H48" s="44"/>
      <c r="I48" s="43"/>
      <c r="M48" s="46"/>
    </row>
    <row r="49" spans="1:13" s="45" customFormat="1" ht="21">
      <c r="A49" s="67" t="s">
        <v>77</v>
      </c>
      <c r="B49" s="69" t="str">
        <f>+Csapatok!B132</f>
        <v>Sipos Lajos</v>
      </c>
      <c r="C49" s="67" t="str">
        <f>+Csapatok!B127</f>
        <v>Paks 2</v>
      </c>
      <c r="D49" s="70">
        <f>+Csapatok!K132</f>
        <v>441</v>
      </c>
      <c r="G49" s="44"/>
      <c r="H49" s="44"/>
      <c r="I49" s="43"/>
      <c r="M49" s="46"/>
    </row>
    <row r="50" spans="1:13" s="45" customFormat="1" ht="21">
      <c r="A50" s="45" t="s">
        <v>78</v>
      </c>
      <c r="B50" s="42" t="s">
        <v>166</v>
      </c>
      <c r="C50" s="45" t="str">
        <f>+Csapatok!B247</f>
        <v>Insolidum Székesfehérvár</v>
      </c>
      <c r="D50" s="43">
        <v>438</v>
      </c>
      <c r="G50" s="44"/>
      <c r="H50" s="44"/>
      <c r="I50" s="43"/>
      <c r="M50" s="46"/>
    </row>
    <row r="51" spans="1:13" s="45" customFormat="1" ht="21">
      <c r="A51" s="45" t="s">
        <v>79</v>
      </c>
      <c r="B51" s="42" t="s">
        <v>173</v>
      </c>
      <c r="C51" s="45" t="s">
        <v>37</v>
      </c>
      <c r="D51" s="43">
        <v>436</v>
      </c>
      <c r="G51" s="44"/>
      <c r="H51" s="44"/>
      <c r="I51" s="43"/>
      <c r="M51" s="46"/>
    </row>
    <row r="52" spans="1:13" s="45" customFormat="1" ht="21">
      <c r="A52" s="45" t="s">
        <v>80</v>
      </c>
      <c r="B52" s="42" t="str">
        <f>+Csapatok!B157</f>
        <v>Tóth Sándor</v>
      </c>
      <c r="C52" s="45" t="str">
        <f>+C51</f>
        <v>Aktivál</v>
      </c>
      <c r="D52" s="43">
        <f>+Csapatok!K157</f>
        <v>433</v>
      </c>
      <c r="G52" s="44"/>
      <c r="H52" s="44"/>
      <c r="I52" s="43"/>
      <c r="M52" s="46"/>
    </row>
    <row r="53" spans="1:13" s="45" customFormat="1" ht="21">
      <c r="A53" s="45" t="s">
        <v>81</v>
      </c>
      <c r="B53" s="42" t="s">
        <v>180</v>
      </c>
      <c r="C53" s="45" t="s">
        <v>176</v>
      </c>
      <c r="D53" s="43">
        <v>428</v>
      </c>
      <c r="G53" s="44"/>
      <c r="H53" s="44"/>
      <c r="I53" s="43"/>
      <c r="M53" s="46"/>
    </row>
    <row r="54" spans="1:13" s="45" customFormat="1" ht="21">
      <c r="A54" s="45" t="s">
        <v>82</v>
      </c>
      <c r="B54" s="42" t="str">
        <f>+Csapatok!B107</f>
        <v>ifj. Brenner Tibor</v>
      </c>
      <c r="C54" s="45" t="str">
        <f>+Csapatok!B102</f>
        <v>Femina Budapest</v>
      </c>
      <c r="D54" s="43">
        <f>+Csapatok!K107</f>
        <v>423</v>
      </c>
      <c r="G54" s="44"/>
      <c r="H54" s="44"/>
      <c r="I54" s="43"/>
      <c r="M54" s="46"/>
    </row>
    <row r="55" spans="1:13" s="45" customFormat="1" ht="21">
      <c r="A55" s="45" t="s">
        <v>83</v>
      </c>
      <c r="B55" s="42" t="s">
        <v>170</v>
      </c>
      <c r="C55" s="45" t="s">
        <v>37</v>
      </c>
      <c r="D55" s="43">
        <v>419</v>
      </c>
      <c r="G55" s="44"/>
      <c r="H55" s="44"/>
      <c r="I55" s="43"/>
      <c r="M55" s="46"/>
    </row>
    <row r="56" spans="1:13" s="45" customFormat="1" ht="21">
      <c r="A56" s="45" t="s">
        <v>84</v>
      </c>
      <c r="B56" s="42" t="s">
        <v>171</v>
      </c>
      <c r="C56" s="45" t="s">
        <v>37</v>
      </c>
      <c r="D56" s="43">
        <v>418</v>
      </c>
      <c r="G56" s="44"/>
      <c r="H56" s="44"/>
      <c r="I56" s="43"/>
      <c r="M56" s="46"/>
    </row>
    <row r="57" spans="1:13" s="45" customFormat="1" ht="21">
      <c r="A57" s="45" t="s">
        <v>85</v>
      </c>
      <c r="B57" s="42" t="str">
        <f>+Csapatok!B106</f>
        <v>Kocsis László</v>
      </c>
      <c r="C57" s="45" t="str">
        <f>+Csapatok!B102</f>
        <v>Femina Budapest</v>
      </c>
      <c r="D57" s="43">
        <f>+Csapatok!K106</f>
        <v>407</v>
      </c>
      <c r="G57" s="44"/>
      <c r="H57" s="44"/>
      <c r="I57" s="43"/>
      <c r="M57" s="46"/>
    </row>
    <row r="58" spans="1:13" s="45" customFormat="1" ht="21">
      <c r="A58" s="45" t="s">
        <v>86</v>
      </c>
      <c r="B58" s="42" t="str">
        <f>+Csapatok!B105</f>
        <v>Brenner Tibor</v>
      </c>
      <c r="C58" s="45" t="str">
        <f>+Csapatok!B102</f>
        <v>Femina Budapest</v>
      </c>
      <c r="D58" s="43">
        <f>+Csapatok!K105</f>
        <v>361</v>
      </c>
      <c r="G58" s="44"/>
      <c r="H58" s="44"/>
      <c r="I58" s="43"/>
      <c r="M58" s="46"/>
    </row>
    <row r="59" spans="1:13" s="45" customFormat="1" ht="21">
      <c r="A59" s="45" t="s">
        <v>87</v>
      </c>
      <c r="B59" s="42" t="str">
        <f>+Csapatok!B81</f>
        <v>Kaszás Ottó</v>
      </c>
      <c r="C59" s="45" t="str">
        <f>+Csapatok!B78</f>
        <v>Sportkedvelők Székesfehérvár</v>
      </c>
      <c r="D59" s="43">
        <f>+Csapatok!K81</f>
        <v>347</v>
      </c>
      <c r="G59" s="44"/>
      <c r="H59" s="44"/>
      <c r="I59" s="43"/>
      <c r="M59" s="46"/>
    </row>
    <row r="60" spans="1:13" s="45" customFormat="1" ht="21">
      <c r="A60" s="45" t="s">
        <v>88</v>
      </c>
      <c r="B60" s="42" t="s">
        <v>183</v>
      </c>
      <c r="C60" s="45" t="s">
        <v>176</v>
      </c>
      <c r="D60" s="43">
        <v>211</v>
      </c>
      <c r="G60" s="44"/>
      <c r="H60" s="44"/>
      <c r="I60" s="43"/>
      <c r="M60" s="46"/>
    </row>
    <row r="61" spans="1:13" s="45" customFormat="1" ht="21">
      <c r="A61" s="45" t="s">
        <v>89</v>
      </c>
      <c r="B61" s="42"/>
      <c r="D61" s="43"/>
      <c r="G61" s="44"/>
      <c r="H61" s="44"/>
      <c r="I61" s="43"/>
      <c r="M61" s="46"/>
    </row>
    <row r="62" spans="1:13" s="45" customFormat="1" ht="21">
      <c r="A62" s="45" t="s">
        <v>90</v>
      </c>
      <c r="B62" s="42"/>
      <c r="D62" s="43"/>
      <c r="G62" s="44"/>
      <c r="H62" s="44"/>
      <c r="I62" s="43"/>
      <c r="M62" s="46"/>
    </row>
    <row r="63" spans="1:13" s="45" customFormat="1" ht="21">
      <c r="A63" s="45" t="s">
        <v>91</v>
      </c>
      <c r="B63" s="42"/>
      <c r="D63" s="43"/>
      <c r="G63" s="44"/>
      <c r="H63" s="44"/>
      <c r="I63" s="43"/>
      <c r="M63" s="46"/>
    </row>
    <row r="64" spans="1:13" s="45" customFormat="1" ht="21">
      <c r="A64" s="45" t="s">
        <v>92</v>
      </c>
      <c r="B64" s="42"/>
      <c r="D64" s="43"/>
      <c r="G64" s="44"/>
      <c r="H64" s="44"/>
      <c r="I64" s="43"/>
      <c r="M64" s="46"/>
    </row>
    <row r="65" spans="2:13" s="45" customFormat="1" ht="21">
      <c r="B65" s="42"/>
      <c r="D65" s="43"/>
      <c r="G65" s="44"/>
      <c r="H65" s="44"/>
      <c r="I65" s="43"/>
      <c r="M65" s="46"/>
    </row>
    <row r="66" spans="2:13" s="45" customFormat="1" ht="21">
      <c r="B66" s="42"/>
      <c r="D66" s="43"/>
      <c r="G66" s="44"/>
      <c r="H66" s="44"/>
      <c r="I66" s="43"/>
      <c r="M66" s="46"/>
    </row>
  </sheetData>
  <sortState ref="B6:D60">
    <sortCondition descending="1" ref="D6:D60"/>
  </sortState>
  <mergeCells count="3">
    <mergeCell ref="A3:B3"/>
    <mergeCell ref="F3:G3"/>
    <mergeCell ref="K3:L3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E336-F8C0-4B89-8210-DDB90A96A6F9}">
  <dimension ref="A1:M28"/>
  <sheetViews>
    <sheetView zoomScale="70" zoomScaleNormal="70" workbookViewId="0">
      <selection activeCell="B10" sqref="B10"/>
    </sheetView>
  </sheetViews>
  <sheetFormatPr defaultColWidth="9.125" defaultRowHeight="15"/>
  <cols>
    <col min="1" max="1" width="8.625" style="38" customWidth="1"/>
    <col min="2" max="2" width="27" style="38" bestFit="1" customWidth="1"/>
    <col min="3" max="3" width="20" style="38" bestFit="1" customWidth="1"/>
    <col min="4" max="4" width="13.875" style="39" bestFit="1" customWidth="1"/>
    <col min="5" max="5" width="9.375" style="38" customWidth="1"/>
    <col min="6" max="6" width="9" style="38" bestFit="1" customWidth="1"/>
    <col min="7" max="7" width="46.75" style="38" customWidth="1"/>
    <col min="8" max="8" width="14.375" style="38" bestFit="1" customWidth="1"/>
    <col min="9" max="9" width="13.875" style="39" bestFit="1" customWidth="1"/>
    <col min="10" max="10" width="9"/>
    <col min="11" max="11" width="9.125" style="38"/>
    <col min="12" max="12" width="21.125" style="38" customWidth="1"/>
    <col min="13" max="13" width="16.375" style="39" bestFit="1" customWidth="1"/>
    <col min="14" max="16384" width="9.125" style="38"/>
  </cols>
  <sheetData>
    <row r="1" spans="1:13" ht="61.5">
      <c r="A1" s="37" t="s">
        <v>49</v>
      </c>
    </row>
    <row r="3" spans="1:13" s="41" customFormat="1" ht="46.5">
      <c r="A3" s="104" t="s">
        <v>50</v>
      </c>
      <c r="B3" s="104"/>
      <c r="C3" s="40"/>
      <c r="D3" s="40"/>
      <c r="F3" s="104" t="s">
        <v>51</v>
      </c>
      <c r="G3" s="104"/>
      <c r="I3" s="40"/>
      <c r="K3" s="104" t="s">
        <v>52</v>
      </c>
      <c r="L3" s="104"/>
      <c r="M3" s="40"/>
    </row>
    <row r="5" spans="1:13" s="55" customFormat="1" ht="26.25">
      <c r="A5" s="52" t="s">
        <v>93</v>
      </c>
      <c r="B5" s="52" t="s">
        <v>46</v>
      </c>
      <c r="C5" s="52" t="s">
        <v>118</v>
      </c>
      <c r="D5" s="54" t="s">
        <v>53</v>
      </c>
      <c r="E5" s="52"/>
      <c r="F5" s="52" t="s">
        <v>93</v>
      </c>
      <c r="G5" s="52" t="s">
        <v>46</v>
      </c>
      <c r="H5" s="52" t="s">
        <v>118</v>
      </c>
      <c r="I5" s="54" t="s">
        <v>53</v>
      </c>
      <c r="K5" s="52" t="s">
        <v>93</v>
      </c>
      <c r="L5" s="52" t="s">
        <v>46</v>
      </c>
      <c r="M5" s="54" t="s">
        <v>53</v>
      </c>
    </row>
    <row r="6" spans="1:13" s="42" customFormat="1" ht="21">
      <c r="A6" s="58" t="s">
        <v>10</v>
      </c>
      <c r="B6" s="58" t="str">
        <f>+Csapatok!B167</f>
        <v>Sonkoly Ildikó</v>
      </c>
      <c r="C6" s="58" t="str">
        <f>+Csapatok!B163</f>
        <v>Játéköröm Budapest</v>
      </c>
      <c r="D6" s="59">
        <f>+Csapatok!K167</f>
        <v>552</v>
      </c>
      <c r="F6" s="58" t="s">
        <v>10</v>
      </c>
      <c r="G6" s="61" t="s">
        <v>168</v>
      </c>
      <c r="H6" s="58" t="str">
        <f>+Csapatok!B187</f>
        <v>Marxim Székesfehérvár</v>
      </c>
      <c r="I6" s="59">
        <f>+Csapatok!L190</f>
        <v>961</v>
      </c>
      <c r="K6" s="58" t="s">
        <v>10</v>
      </c>
      <c r="L6" s="58" t="s">
        <v>30</v>
      </c>
      <c r="M6" s="59">
        <f>+Csapatok!K37</f>
        <v>1755</v>
      </c>
    </row>
    <row r="7" spans="1:13" s="42" customFormat="1" ht="21">
      <c r="A7" s="58" t="s">
        <v>11</v>
      </c>
      <c r="B7" s="58" t="str">
        <f>+Csapatok!B191</f>
        <v>Magda Lilla</v>
      </c>
      <c r="C7" s="58" t="str">
        <f>+Csapatok!B187</f>
        <v>Marxim Székesfehérvár</v>
      </c>
      <c r="D7" s="59">
        <f>+Csapatok!K191</f>
        <v>524</v>
      </c>
      <c r="F7" s="58" t="s">
        <v>11</v>
      </c>
      <c r="G7" s="61" t="s">
        <v>94</v>
      </c>
      <c r="H7" s="58" t="str">
        <f>+Csapatok!B30</f>
        <v>Taktika Várpalota</v>
      </c>
      <c r="I7" s="59">
        <f>D9+D11</f>
        <v>962</v>
      </c>
      <c r="K7" s="58" t="s">
        <v>11</v>
      </c>
      <c r="L7" s="58" t="str">
        <f>+Csapatok!B139</f>
        <v>Pesti Csajok</v>
      </c>
      <c r="M7" s="59">
        <f>+Csapatok!K146</f>
        <v>1754</v>
      </c>
    </row>
    <row r="8" spans="1:13" s="42" customFormat="1" ht="21">
      <c r="A8" s="58" t="s">
        <v>12</v>
      </c>
      <c r="B8" s="58" t="str">
        <f>+Csapatok!B178</f>
        <v>Kajtár Andrea</v>
      </c>
      <c r="C8" s="58" t="str">
        <f>+Csapatok!B175</f>
        <v>Huntsman Pétfürdő</v>
      </c>
      <c r="D8" s="59">
        <f>+Csapatok!K178</f>
        <v>488</v>
      </c>
      <c r="F8" s="64" t="s">
        <v>12</v>
      </c>
      <c r="G8" s="66" t="s">
        <v>138</v>
      </c>
      <c r="H8" s="64" t="str">
        <f>+Csapatok!B115</f>
        <v>Paks 1</v>
      </c>
      <c r="I8" s="65">
        <f>+Csapatok!L118</f>
        <v>947</v>
      </c>
      <c r="K8" s="58" t="s">
        <v>12</v>
      </c>
      <c r="L8" s="58" t="str">
        <f>+Csapatok!B175</f>
        <v>Huntsman Pétfürdő</v>
      </c>
      <c r="M8" s="59">
        <f>+Csapatok!K182</f>
        <v>1737</v>
      </c>
    </row>
    <row r="9" spans="1:13" s="42" customFormat="1" ht="21">
      <c r="A9" s="42" t="s">
        <v>13</v>
      </c>
      <c r="B9" s="42" t="str">
        <f>+Csapatok!B142</f>
        <v>Horváth Gáborné</v>
      </c>
      <c r="C9" s="42" t="str">
        <f>+Csapatok!B139</f>
        <v>Pesti Csajok</v>
      </c>
      <c r="D9" s="43">
        <f>+Csapatok!K142</f>
        <v>487</v>
      </c>
      <c r="F9" s="42" t="s">
        <v>13</v>
      </c>
      <c r="G9" s="42" t="s">
        <v>145</v>
      </c>
      <c r="H9" s="42" t="str">
        <f>+C17</f>
        <v>Pesti Csajok</v>
      </c>
      <c r="I9" s="43">
        <f>+Csapatok!L142</f>
        <v>934</v>
      </c>
      <c r="K9" s="42" t="s">
        <v>13</v>
      </c>
      <c r="L9" s="42" t="str">
        <f>+Csapatok!B187</f>
        <v>Marxim Székesfehérvár</v>
      </c>
      <c r="M9" s="43">
        <f>+Csapatok!K194</f>
        <v>1813</v>
      </c>
    </row>
    <row r="10" spans="1:13" s="42" customFormat="1" ht="21">
      <c r="A10" s="69" t="s">
        <v>14</v>
      </c>
      <c r="B10" s="69" t="str">
        <f>+Csapatok!B118</f>
        <v>Berkes Zsuzsanna</v>
      </c>
      <c r="C10" s="69" t="str">
        <f>+Csapatok!B115</f>
        <v>Paks 1</v>
      </c>
      <c r="D10" s="70">
        <f>+Csapatok!K118</f>
        <v>484</v>
      </c>
      <c r="F10" s="42" t="s">
        <v>14</v>
      </c>
      <c r="G10" s="44" t="s">
        <v>95</v>
      </c>
      <c r="H10" s="42" t="str">
        <f>+Csapatok!B30</f>
        <v>Taktika Várpalota</v>
      </c>
      <c r="I10" s="43">
        <f>+Csapatok!L35</f>
        <v>908</v>
      </c>
      <c r="M10" s="43"/>
    </row>
    <row r="11" spans="1:13" s="42" customFormat="1" ht="21">
      <c r="A11" s="42" t="s">
        <v>15</v>
      </c>
      <c r="B11" s="42" t="str">
        <f>+Csapatok!B36</f>
        <v>Mazákné Erika</v>
      </c>
      <c r="C11" s="42" t="str">
        <f>+Csapatok!B30</f>
        <v>Taktika Várpalota</v>
      </c>
      <c r="D11" s="43">
        <f>+Csapatok!K36</f>
        <v>475</v>
      </c>
      <c r="F11" s="42" t="s">
        <v>15</v>
      </c>
      <c r="G11" s="44" t="s">
        <v>162</v>
      </c>
      <c r="H11" s="42" t="str">
        <f>+Csapatok!B175</f>
        <v>Huntsman Pétfürdő</v>
      </c>
      <c r="I11" s="43">
        <f>+Csapatok!L178</f>
        <v>896</v>
      </c>
      <c r="M11" s="43"/>
    </row>
    <row r="12" spans="1:13" s="42" customFormat="1" ht="21">
      <c r="A12" s="42" t="s">
        <v>16</v>
      </c>
      <c r="B12" s="42" t="str">
        <f>+Csapatok!B155</f>
        <v>Énekes Andrea</v>
      </c>
      <c r="C12" s="42" t="str">
        <f>+Csapatok!B151</f>
        <v>Vegyesnégyes Budapest</v>
      </c>
      <c r="D12" s="43">
        <f>+Csapatok!K155</f>
        <v>473</v>
      </c>
      <c r="F12" s="42" t="s">
        <v>16</v>
      </c>
      <c r="G12" s="44" t="s">
        <v>169</v>
      </c>
      <c r="H12" s="42" t="str">
        <f>+Csapatok!B187</f>
        <v>Marxim Székesfehérvár</v>
      </c>
      <c r="I12" s="43">
        <f>+Csapatok!L192</f>
        <v>852</v>
      </c>
      <c r="M12" s="43"/>
    </row>
    <row r="13" spans="1:13" s="42" customFormat="1" ht="21">
      <c r="A13" s="69" t="s">
        <v>17</v>
      </c>
      <c r="B13" s="69" t="str">
        <f>+Csapatok!B119</f>
        <v>Sztanóné K. Lívia</v>
      </c>
      <c r="C13" s="69" t="str">
        <f>+Csapatok!B115</f>
        <v>Paks 1</v>
      </c>
      <c r="D13" s="70">
        <f>+Csapatok!K119</f>
        <v>463</v>
      </c>
      <c r="F13" s="42" t="s">
        <v>17</v>
      </c>
      <c r="G13" s="44" t="s">
        <v>124</v>
      </c>
      <c r="H13" s="42" t="str">
        <f>+Csapatok!B90</f>
        <v>Palota Mix Várpalota</v>
      </c>
      <c r="I13" s="43">
        <f>+Csapatok!L93</f>
        <v>849</v>
      </c>
      <c r="M13" s="43"/>
    </row>
    <row r="14" spans="1:13" s="42" customFormat="1" ht="21">
      <c r="A14" s="42" t="s">
        <v>18</v>
      </c>
      <c r="B14" s="42" t="str">
        <f>+Csapatok!B93</f>
        <v>Turza Lászlóné</v>
      </c>
      <c r="C14" s="42" t="str">
        <f>+Csapatok!B90</f>
        <v>Palota Mix Várpalota</v>
      </c>
      <c r="D14" s="43">
        <f>+Csapatok!K93</f>
        <v>454</v>
      </c>
      <c r="F14" s="42" t="s">
        <v>18</v>
      </c>
      <c r="G14" s="44" t="s">
        <v>163</v>
      </c>
      <c r="H14" s="42" t="str">
        <f>+Csapatok!B175</f>
        <v>Huntsman Pétfürdő</v>
      </c>
      <c r="I14" s="43">
        <f>+Csapatok!L180</f>
        <v>841</v>
      </c>
      <c r="M14" s="43"/>
    </row>
    <row r="15" spans="1:13" s="42" customFormat="1" ht="21">
      <c r="A15" s="42" t="s">
        <v>19</v>
      </c>
      <c r="B15" s="42" t="str">
        <f>+Csapatok!B143</f>
        <v>Szeri Zsuzsanna</v>
      </c>
      <c r="C15" s="42" t="str">
        <f>+Csapatok!B139</f>
        <v>Pesti Csajok</v>
      </c>
      <c r="D15" s="43">
        <f>+Csapatok!K143</f>
        <v>447</v>
      </c>
      <c r="F15" s="42" t="s">
        <v>19</v>
      </c>
      <c r="G15" s="44" t="s">
        <v>146</v>
      </c>
      <c r="H15" s="42" t="str">
        <f>+H14</f>
        <v>Huntsman Pétfürdő</v>
      </c>
      <c r="I15" s="43">
        <f>+Csapatok!L144</f>
        <v>820</v>
      </c>
      <c r="M15" s="43"/>
    </row>
    <row r="16" spans="1:13" s="42" customFormat="1" ht="21">
      <c r="A16" s="42" t="s">
        <v>20</v>
      </c>
      <c r="B16" s="42" t="str">
        <f>+Csapatok!B193</f>
        <v>Kindl Éva</v>
      </c>
      <c r="C16" s="42" t="str">
        <f>+Csapatok!B187</f>
        <v>Marxim Székesfehérvár</v>
      </c>
      <c r="D16" s="43">
        <f>+Csapatok!K193</f>
        <v>440</v>
      </c>
      <c r="F16" s="42" t="s">
        <v>20</v>
      </c>
      <c r="G16" s="44"/>
      <c r="I16" s="43"/>
      <c r="M16" s="43"/>
    </row>
    <row r="17" spans="1:13" s="42" customFormat="1" ht="21">
      <c r="A17" s="42" t="s">
        <v>21</v>
      </c>
      <c r="B17" s="42" t="str">
        <f>+Csapatok!B145</f>
        <v>Csík Pálné</v>
      </c>
      <c r="C17" s="42" t="str">
        <f>+Csapatok!B139</f>
        <v>Pesti Csajok</v>
      </c>
      <c r="D17" s="43">
        <f>+Csapatok!K145</f>
        <v>439</v>
      </c>
      <c r="F17" s="42" t="s">
        <v>21</v>
      </c>
      <c r="I17" s="43"/>
      <c r="M17" s="43"/>
    </row>
    <row r="18" spans="1:13" s="42" customFormat="1" ht="21">
      <c r="A18" s="42" t="s">
        <v>22</v>
      </c>
      <c r="B18" s="42" t="str">
        <f>+Csapatok!B190</f>
        <v>Czimer Aranka</v>
      </c>
      <c r="C18" s="42" t="str">
        <f>+Csapatok!B187</f>
        <v>Marxim Székesfehérvár</v>
      </c>
      <c r="D18" s="43">
        <f>+Csapatok!K190</f>
        <v>437</v>
      </c>
      <c r="F18" s="42" t="s">
        <v>22</v>
      </c>
      <c r="I18" s="43"/>
      <c r="M18" s="43"/>
    </row>
    <row r="19" spans="1:13" s="42" customFormat="1" ht="21">
      <c r="A19" s="42" t="s">
        <v>23</v>
      </c>
      <c r="B19" s="42" t="str">
        <f>+Csapatok!B35</f>
        <v>Kissné Sáfrán Katalin</v>
      </c>
      <c r="C19" s="42" t="str">
        <f>+Csapatok!B30</f>
        <v>Taktika Várpalota</v>
      </c>
      <c r="D19" s="43">
        <f>+Csapatok!K35</f>
        <v>433</v>
      </c>
      <c r="F19" s="42" t="s">
        <v>23</v>
      </c>
      <c r="I19" s="43"/>
      <c r="M19" s="43"/>
    </row>
    <row r="20" spans="1:13" s="42" customFormat="1" ht="21">
      <c r="A20" s="42" t="s">
        <v>24</v>
      </c>
      <c r="B20" s="42" t="str">
        <f>+Csapatok!B33</f>
        <v>Kuczi Mária</v>
      </c>
      <c r="C20" s="42" t="str">
        <f>+Csapatok!B30</f>
        <v>Taktika Várpalota</v>
      </c>
      <c r="D20" s="43">
        <f>+Csapatok!K33</f>
        <v>432</v>
      </c>
      <c r="F20" s="42" t="s">
        <v>24</v>
      </c>
      <c r="I20" s="43"/>
      <c r="M20" s="43"/>
    </row>
    <row r="21" spans="1:13" s="42" customFormat="1" ht="21">
      <c r="A21" s="42" t="s">
        <v>25</v>
      </c>
      <c r="B21" s="42" t="str">
        <f>+Csapatok!B180</f>
        <v>Bognár Mária</v>
      </c>
      <c r="C21" s="42" t="str">
        <f>+Csapatok!B175</f>
        <v>Huntsman Pétfürdő</v>
      </c>
      <c r="D21" s="43">
        <f>+Csapatok!K180</f>
        <v>432</v>
      </c>
      <c r="F21" s="42" t="s">
        <v>25</v>
      </c>
      <c r="I21" s="43"/>
      <c r="M21" s="43"/>
    </row>
    <row r="22" spans="1:13" s="42" customFormat="1" ht="21">
      <c r="A22" s="69" t="s">
        <v>26</v>
      </c>
      <c r="B22" s="69" t="str">
        <f>+Csapatok!B120</f>
        <v>Bérczes Zsuzsanna</v>
      </c>
      <c r="C22" s="69" t="str">
        <f>+Csapatok!B115</f>
        <v>Paks 1</v>
      </c>
      <c r="D22" s="70">
        <f>+Csapatok!K120</f>
        <v>423</v>
      </c>
      <c r="F22" s="42" t="s">
        <v>26</v>
      </c>
      <c r="I22" s="43"/>
      <c r="M22" s="43"/>
    </row>
    <row r="23" spans="1:13" s="42" customFormat="1" ht="21">
      <c r="A23" s="42" t="s">
        <v>27</v>
      </c>
      <c r="B23" s="42" t="str">
        <f>+Csapatok!B34</f>
        <v>Karpf Andrea</v>
      </c>
      <c r="C23" s="42" t="str">
        <f>+Csapatok!B30</f>
        <v>Taktika Várpalota</v>
      </c>
      <c r="D23" s="43">
        <f>+Csapatok!K34</f>
        <v>415</v>
      </c>
      <c r="I23" s="43"/>
      <c r="M23" s="43"/>
    </row>
    <row r="24" spans="1:13" s="42" customFormat="1" ht="21">
      <c r="A24" s="42" t="s">
        <v>28</v>
      </c>
      <c r="B24" s="42" t="str">
        <f>+Csapatok!B192</f>
        <v>Jankovics ica</v>
      </c>
      <c r="C24" s="42" t="str">
        <f>+Csapatok!B187</f>
        <v>Marxim Székesfehérvár</v>
      </c>
      <c r="D24" s="43">
        <f>+Csapatok!K192</f>
        <v>412</v>
      </c>
      <c r="I24" s="43"/>
      <c r="M24" s="43"/>
    </row>
    <row r="25" spans="1:13" s="42" customFormat="1" ht="21">
      <c r="A25" s="42" t="s">
        <v>29</v>
      </c>
      <c r="B25" s="42" t="str">
        <f>+Csapatok!B181</f>
        <v>Pálovics Lajosné</v>
      </c>
      <c r="C25" s="42" t="str">
        <f>+Csapatok!B175</f>
        <v>Huntsman Pétfürdő</v>
      </c>
      <c r="D25" s="43">
        <f>+Csapatok!K181</f>
        <v>409</v>
      </c>
      <c r="I25" s="43"/>
      <c r="M25" s="43"/>
    </row>
    <row r="26" spans="1:13" s="42" customFormat="1" ht="21">
      <c r="A26" s="42" t="s">
        <v>54</v>
      </c>
      <c r="B26" s="42" t="str">
        <f>+Csapatok!B179</f>
        <v>Szász Angéla</v>
      </c>
      <c r="C26" s="42" t="str">
        <f>+Csapatok!B175</f>
        <v>Huntsman Pétfürdő</v>
      </c>
      <c r="D26" s="43">
        <f>+Csapatok!K179</f>
        <v>408</v>
      </c>
      <c r="I26" s="43"/>
      <c r="M26" s="43"/>
    </row>
    <row r="27" spans="1:13" s="42" customFormat="1" ht="21">
      <c r="A27" s="42" t="s">
        <v>55</v>
      </c>
      <c r="B27" s="42" t="str">
        <f>+Csapatok!B94</f>
        <v>Südi Erika</v>
      </c>
      <c r="C27" s="42" t="str">
        <f>+Csapatok!B90</f>
        <v>Palota Mix Várpalota</v>
      </c>
      <c r="D27" s="43">
        <f>+Csapatok!K94</f>
        <v>395</v>
      </c>
      <c r="I27" s="43"/>
      <c r="M27" s="43"/>
    </row>
    <row r="28" spans="1:13" s="42" customFormat="1" ht="21">
      <c r="A28" s="42" t="s">
        <v>56</v>
      </c>
      <c r="B28" s="42" t="str">
        <f>+Csapatok!B144</f>
        <v>Körtvélyesi Ágnes</v>
      </c>
      <c r="C28" s="42" t="str">
        <f>+Csapatok!B139</f>
        <v>Pesti Csajok</v>
      </c>
      <c r="D28" s="43">
        <f>+Csapatok!K144</f>
        <v>381</v>
      </c>
      <c r="I28" s="43"/>
      <c r="M28" s="43"/>
    </row>
  </sheetData>
  <sortState ref="B6:D28">
    <sortCondition descending="1" ref="D6:D28"/>
  </sortState>
  <mergeCells count="3">
    <mergeCell ref="A3:B3"/>
    <mergeCell ref="F3:G3"/>
    <mergeCell ref="K3:L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Csapatok</vt:lpstr>
      <vt:lpstr>Összesítő_férfi</vt:lpstr>
      <vt:lpstr>Összesítő_női</vt:lpstr>
    </vt:vector>
  </TitlesOfParts>
  <Company>Huntsman International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 Gáspár</dc:creator>
  <cp:lastModifiedBy>Nyírő János</cp:lastModifiedBy>
  <cp:lastPrinted>2025-05-09T14:53:51Z</cp:lastPrinted>
  <dcterms:created xsi:type="dcterms:W3CDTF">2025-02-14T14:18:23Z</dcterms:created>
  <dcterms:modified xsi:type="dcterms:W3CDTF">2025-05-12T18:16:04Z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c5e667-c0f7-4237-93e8-86e46783cdc1_Enabled">
    <vt:lpwstr>true</vt:lpwstr>
  </property>
  <property fmtid="{D5CDD505-2E9C-101B-9397-08002B2CF9AE}" pid="3" name="MSIP_Label_01c5e667-c0f7-4237-93e8-86e46783cdc1_SetDate">
    <vt:lpwstr>2025-02-14T14:20:10Z</vt:lpwstr>
  </property>
  <property fmtid="{D5CDD505-2E9C-101B-9397-08002B2CF9AE}" pid="4" name="MSIP_Label_01c5e667-c0f7-4237-93e8-86e46783cdc1_Method">
    <vt:lpwstr>Privileged</vt:lpwstr>
  </property>
  <property fmtid="{D5CDD505-2E9C-101B-9397-08002B2CF9AE}" pid="5" name="MSIP_Label_01c5e667-c0f7-4237-93e8-86e46783cdc1_Name">
    <vt:lpwstr>Public</vt:lpwstr>
  </property>
  <property fmtid="{D5CDD505-2E9C-101B-9397-08002B2CF9AE}" pid="6" name="MSIP_Label_01c5e667-c0f7-4237-93e8-86e46783cdc1_SiteId">
    <vt:lpwstr>b5477562-3f93-4544-8cb3-a772ec1d321a</vt:lpwstr>
  </property>
  <property fmtid="{D5CDD505-2E9C-101B-9397-08002B2CF9AE}" pid="7" name="MSIP_Label_01c5e667-c0f7-4237-93e8-86e46783cdc1_ActionId">
    <vt:lpwstr>05fed3be-ca86-4f53-b14d-1732b62a331f</vt:lpwstr>
  </property>
  <property fmtid="{D5CDD505-2E9C-101B-9397-08002B2CF9AE}" pid="8" name="MSIP_Label_01c5e667-c0f7-4237-93e8-86e46783cdc1_ContentBits">
    <vt:lpwstr>0</vt:lpwstr>
  </property>
</Properties>
</file>